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637C16C-AC45-4638-8804-85494D40FBDB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6" i="6" l="1"/>
  <c r="G96" i="6" s="1"/>
  <c r="F94" i="6"/>
  <c r="G94" i="6" s="1"/>
  <c r="F90" i="6"/>
  <c r="G90" i="6" s="1"/>
  <c r="F89" i="6"/>
  <c r="G89" i="6" s="1"/>
  <c r="F88" i="6"/>
  <c r="G88" i="6" s="1"/>
  <c r="F87" i="6"/>
  <c r="F97" i="6" l="1"/>
  <c r="G87" i="6"/>
  <c r="G97" i="6" l="1"/>
  <c r="F122" i="6"/>
  <c r="G122" i="6" s="1"/>
  <c r="F121" i="6"/>
  <c r="G121" i="6" s="1"/>
  <c r="F120" i="6"/>
  <c r="G120" i="6" s="1"/>
  <c r="F119" i="6"/>
  <c r="G119" i="6" s="1"/>
  <c r="F118" i="6"/>
  <c r="G118" i="6" s="1"/>
  <c r="F116" i="6"/>
  <c r="G116" i="6" s="1"/>
  <c r="F115" i="6"/>
  <c r="G115" i="6" s="1"/>
  <c r="F114" i="6"/>
  <c r="G114" i="6" s="1"/>
  <c r="F112" i="6"/>
  <c r="G112" i="6" s="1"/>
  <c r="F111" i="6"/>
  <c r="G111" i="6" s="1"/>
  <c r="F110" i="6"/>
  <c r="G110" i="6" s="1"/>
  <c r="F109" i="6"/>
  <c r="G109" i="6" s="1"/>
  <c r="F108" i="6"/>
  <c r="G108" i="6" s="1"/>
  <c r="F107" i="6"/>
  <c r="G107" i="6" s="1"/>
  <c r="F105" i="6"/>
  <c r="G105" i="6" s="1"/>
  <c r="F104" i="6"/>
  <c r="G104" i="6" s="1"/>
  <c r="F103" i="6"/>
  <c r="G103" i="6" s="1"/>
  <c r="F102" i="6"/>
  <c r="G102" i="6" s="1"/>
  <c r="F101" i="6"/>
  <c r="F100" i="6"/>
  <c r="G100" i="6" s="1"/>
  <c r="F32" i="6"/>
  <c r="G32" i="6" s="1"/>
  <c r="F30" i="6"/>
  <c r="G30" i="6" s="1"/>
  <c r="C29" i="6"/>
  <c r="F29" i="6" s="1"/>
  <c r="G29" i="6" s="1"/>
  <c r="F161" i="6"/>
  <c r="G161" i="6" s="1"/>
  <c r="F123" i="6" l="1"/>
  <c r="G101" i="6"/>
  <c r="F141" i="6"/>
  <c r="G141" i="6" s="1"/>
  <c r="G123" i="6" l="1"/>
  <c r="F183" i="6"/>
  <c r="G183" i="6" s="1"/>
  <c r="C70" i="6" l="1"/>
  <c r="C18" i="6"/>
  <c r="C34" i="6" s="1"/>
  <c r="F46" i="6"/>
  <c r="G46" i="6" s="1"/>
  <c r="F184" i="6"/>
  <c r="G184" i="6" s="1"/>
  <c r="F182" i="6"/>
  <c r="G182" i="6" s="1"/>
  <c r="F181" i="6"/>
  <c r="G181" i="6" s="1"/>
  <c r="F180" i="6"/>
  <c r="G180" i="6" s="1"/>
  <c r="F178" i="6"/>
  <c r="G178" i="6" s="1"/>
  <c r="F177" i="6"/>
  <c r="G177" i="6" s="1"/>
  <c r="F176" i="6"/>
  <c r="G176" i="6" s="1"/>
  <c r="F166" i="6"/>
  <c r="G166" i="6" s="1"/>
  <c r="F163" i="6"/>
  <c r="G163" i="6" s="1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150" i="6"/>
  <c r="G150" i="6" s="1"/>
  <c r="F149" i="6"/>
  <c r="G149" i="6" s="1"/>
  <c r="F146" i="6"/>
  <c r="G146" i="6" s="1"/>
  <c r="F145" i="6"/>
  <c r="G145" i="6" s="1"/>
  <c r="F144" i="6"/>
  <c r="G144" i="6" s="1"/>
  <c r="F142" i="6"/>
  <c r="G142" i="6" s="1"/>
  <c r="F140" i="6"/>
  <c r="G140" i="6" s="1"/>
  <c r="F139" i="6"/>
  <c r="G139" i="6" s="1"/>
  <c r="F138" i="6"/>
  <c r="G138" i="6" s="1"/>
  <c r="F137" i="6"/>
  <c r="G137" i="6" s="1"/>
  <c r="F136" i="6"/>
  <c r="G136" i="6" s="1"/>
  <c r="F135" i="6"/>
  <c r="G135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7" i="6"/>
  <c r="G127" i="6" s="1"/>
  <c r="F125" i="6"/>
  <c r="G125" i="6" s="1"/>
  <c r="C35" i="6" l="1"/>
  <c r="F34" i="6"/>
  <c r="G34" i="6" s="1"/>
  <c r="F164" i="6"/>
  <c r="F185" i="6"/>
  <c r="G185" i="6" s="1"/>
  <c r="G164" i="6" l="1"/>
  <c r="C36" i="6"/>
  <c r="F35" i="6"/>
  <c r="G35" i="6" s="1"/>
  <c r="F53" i="6"/>
  <c r="G53" i="6" s="1"/>
  <c r="F52" i="6"/>
  <c r="G52" i="6" s="1"/>
  <c r="F28" i="6"/>
  <c r="G28" i="6" s="1"/>
  <c r="F27" i="6"/>
  <c r="G27" i="6" s="1"/>
  <c r="C37" i="6" l="1"/>
  <c r="F37" i="6" s="1"/>
  <c r="G37" i="6" s="1"/>
  <c r="F36" i="6"/>
  <c r="G36" i="6" s="1"/>
  <c r="C83" i="6"/>
  <c r="F83" i="6" s="1"/>
  <c r="G83" i="6" s="1"/>
  <c r="F82" i="6"/>
  <c r="G82" i="6" s="1"/>
  <c r="F81" i="6"/>
  <c r="G81" i="6" s="1"/>
  <c r="F12" i="6"/>
  <c r="G12" i="6" s="1"/>
  <c r="F42" i="6"/>
  <c r="G42" i="6" s="1"/>
  <c r="F48" i="6"/>
  <c r="G48" i="6" s="1"/>
  <c r="F50" i="6"/>
  <c r="G50" i="6" s="1"/>
  <c r="F57" i="6"/>
  <c r="G57" i="6" s="1"/>
  <c r="F61" i="6"/>
  <c r="G61" i="6" s="1"/>
  <c r="F62" i="6"/>
  <c r="G62" i="6" s="1"/>
  <c r="F64" i="6"/>
  <c r="G64" i="6" s="1"/>
  <c r="F75" i="6"/>
  <c r="F78" i="6"/>
  <c r="G78" i="6" s="1"/>
  <c r="F187" i="6"/>
  <c r="F188" i="6" s="1"/>
  <c r="I26" i="8"/>
  <c r="F15" i="6"/>
  <c r="F17" i="6"/>
  <c r="G17" i="6" s="1"/>
  <c r="F18" i="6"/>
  <c r="G18" i="6" s="1"/>
  <c r="F21" i="6"/>
  <c r="G21" i="6" s="1"/>
  <c r="F23" i="6"/>
  <c r="G23" i="6" s="1"/>
  <c r="F25" i="6"/>
  <c r="G25" i="6" s="1"/>
  <c r="F45" i="6"/>
  <c r="G45" i="6" s="1"/>
  <c r="F51" i="6"/>
  <c r="G51" i="6" s="1"/>
  <c r="C60" i="6"/>
  <c r="F60" i="6" s="1"/>
  <c r="C63" i="6"/>
  <c r="F63" i="6" s="1"/>
  <c r="G63" i="6" s="1"/>
  <c r="F67" i="6"/>
  <c r="G67" i="6" s="1"/>
  <c r="F70" i="6"/>
  <c r="G70" i="6" s="1"/>
  <c r="F76" i="6"/>
  <c r="G76" i="6" s="1"/>
  <c r="C77" i="6"/>
  <c r="F77" i="6" s="1"/>
  <c r="G77" i="6" s="1"/>
  <c r="F79" i="6"/>
  <c r="G79" i="6" s="1"/>
  <c r="C80" i="6"/>
  <c r="F80" i="6" s="1"/>
  <c r="G80" i="6" s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G15" i="6" l="1"/>
  <c r="F39" i="6"/>
  <c r="H29" i="8"/>
  <c r="I29" i="8" s="1"/>
  <c r="I31" i="8" s="1"/>
  <c r="G13" i="6"/>
  <c r="F13" i="6"/>
  <c r="G188" i="6"/>
  <c r="G187" i="6"/>
  <c r="F54" i="6"/>
  <c r="F84" i="6"/>
  <c r="F72" i="6"/>
  <c r="G72" i="6" s="1"/>
  <c r="G60" i="6"/>
  <c r="G75" i="6"/>
  <c r="F189" i="6" l="1"/>
  <c r="G84" i="6"/>
  <c r="G54" i="6"/>
  <c r="G39" i="6"/>
  <c r="G189" i="6" l="1"/>
</calcChain>
</file>

<file path=xl/sharedStrings.xml><?xml version="1.0" encoding="utf-8"?>
<sst xmlns="http://schemas.openxmlformats.org/spreadsheetml/2006/main" count="406" uniqueCount="280">
  <si>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</si>
  <si>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</si>
  <si>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</si>
  <si>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</si>
  <si>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</si>
  <si>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</si>
  <si>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</si>
  <si>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</si>
  <si>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</si>
  <si>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</si>
  <si>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</si>
  <si>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</si>
  <si>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</si>
  <si>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</si>
  <si>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</si>
  <si>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</si>
  <si>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</si>
  <si>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</si>
  <si>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</si>
  <si>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</si>
  <si>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</si>
  <si>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</si>
  <si>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</si>
  <si>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</si>
  <si>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</si>
  <si>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</si>
  <si>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</si>
  <si>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</si>
  <si>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</si>
  <si>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</si>
  <si>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</si>
  <si>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</si>
  <si>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</si>
  <si>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</si>
  <si>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</si>
  <si>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</si>
  <si>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</si>
  <si>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</si>
  <si>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</si>
  <si>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</si>
  <si>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</si>
  <si>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</si>
  <si>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</si>
  <si>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</si>
  <si>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</si>
  <si>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</si>
  <si>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</si>
  <si>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</si>
  <si>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</si>
  <si>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</si>
  <si>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</si>
  <si>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</si>
  <si>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</si>
  <si>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</si>
  <si>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</si>
  <si>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</si>
  <si>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</si>
  <si>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</si>
  <si>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</si>
  <si>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</si>
  <si>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</si>
  <si>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</si>
  <si>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</si>
  <si>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</si>
  <si>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</si>
  <si>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</si>
  <si>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</si>
  <si>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</si>
  <si>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</si>
  <si>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</si>
  <si>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</si>
  <si>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</si>
  <si>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</si>
  <si>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</si>
  <si>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</si>
  <si>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</si>
  <si>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</si>
  <si>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</si>
  <si>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</si>
  <si>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</si>
  <si>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</si>
  <si>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</si>
  <si>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</si>
  <si>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</si>
  <si>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</si>
  <si>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</si>
  <si>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</si>
  <si>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</si>
  <si>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</si>
  <si>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</si>
  <si>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</si>
  <si>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</si>
  <si>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</si>
  <si>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</si>
  <si>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</si>
  <si>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</si>
  <si>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</si>
  <si>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</si>
  <si>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</si>
  <si>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</si>
  <si>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</si>
  <si>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</si>
  <si>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</si>
  <si>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</si>
  <si>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</si>
  <si>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</si>
  <si>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</si>
  <si>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</si>
  <si>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</si>
  <si>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</si>
  <si>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</si>
  <si>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</si>
  <si>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</si>
  <si>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</si>
  <si>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</si>
  <si>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</si>
  <si>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</si>
  <si>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</si>
  <si>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</si>
  <si>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</si>
  <si>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</si>
  <si>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</si>
  <si>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</si>
  <si>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</si>
  <si>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</si>
  <si>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</si>
  <si>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</si>
  <si>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</si>
  <si>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</si>
  <si>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</si>
  <si>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</si>
  <si>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</si>
  <si>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</si>
  <si>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</si>
  <si>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</si>
  <si>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</si>
  <si>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</si>
  <si>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</si>
  <si>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</si>
  <si>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</si>
  <si>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</si>
  <si>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</si>
  <si>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</si>
  <si>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</si>
  <si>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</si>
  <si>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</si>
  <si>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</si>
  <si>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</si>
  <si>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</si>
  <si>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60*0,3*0,3*0,6</t>
  </si>
  <si>
    <t>60*0,3*0,3*0,2*1,8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</si>
  <si>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</si>
  <si>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</si>
  <si>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</si>
  <si>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</si>
  <si>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</si>
  <si>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</si>
  <si>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</si>
  <si>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</si>
  <si>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</si>
  <si>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</si>
  <si>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</si>
  <si>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</si>
  <si>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</si>
  <si>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</si>
  <si>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</si>
  <si>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</si>
  <si>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</si>
  <si>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Dodávka a Uloženie a zosvorkovanie zemniaceho vodiča Ø 10 mm</t>
  </si>
  <si>
    <t>zberná drenážna rúra DN65: 160*0,3*0,26</t>
  </si>
  <si>
    <t>odtoková drenážna rúra DN80: 40*0,3*0,8</t>
  </si>
  <si>
    <t>2*2*2</t>
  </si>
  <si>
    <t>zberná drenážna rúra DN65: 160*(0,3+0,26+0,26+0,4)*1,05</t>
  </si>
  <si>
    <t>odtoková drenážna rúra DN80: 40*(0,3+0,8+0,8+0,4)*1,05</t>
  </si>
  <si>
    <t>zberná drenážna rúra DN65: 160*0,3*0,26*1,8</t>
  </si>
  <si>
    <t>odtoková drenážna rúra DN80: 40*0,3*0,8*1,8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</si>
  <si>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</si>
  <si>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</si>
  <si>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</si>
  <si>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</si>
  <si>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</si>
  <si>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</si>
  <si>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</si>
  <si>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</si>
  <si>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</si>
  <si>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</si>
  <si>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</si>
  <si>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TENIS: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</si>
  <si>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</si>
  <si>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</si>
  <si>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</si>
  <si>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</si>
  <si>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</si>
  <si>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</si>
  <si>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</si>
  <si>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</si>
  <si>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</si>
  <si>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</si>
  <si>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</si>
  <si>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</si>
  <si>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</si>
  <si>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</si>
  <si>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 xml:space="preserve">Podlepovacia páska; šírka: 300mm 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</si>
  <si>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</si>
  <si>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</si>
  <si>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</si>
  <si>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</si>
  <si>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</si>
  <si>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(120*3)*1,13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</si>
  <si>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</si>
  <si>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</si>
  <si>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</si>
  <si>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</si>
  <si>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</si>
  <si>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</si>
  <si>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</si>
  <si>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</si>
  <si>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</si>
  <si>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</si>
  <si>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</si>
  <si>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</si>
  <si>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</si>
  <si>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</si>
  <si>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</si>
  <si>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</si>
  <si>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</si>
  <si>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</si>
  <si>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</si>
  <si>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</si>
  <si>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</si>
  <si>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126*0,25*0,3</t>
  </si>
  <si>
    <t>Vytýčenie a vŕtanie otvorov pre stĺpiky a 2*vst.bránička oplotenia do hutneného podložia</t>
  </si>
  <si>
    <t>Betón B15- C12/15 pre osadenie stĺpikov a 2*vst.bránička oplotenia  vrátane dopravy.</t>
  </si>
  <si>
    <t xml:space="preserve">Osadenie 2*vst.bránička  oplotenia </t>
  </si>
  <si>
    <t>120-6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</si>
  <si>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</si>
  <si>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</si>
  <si>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</si>
  <si>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</si>
  <si>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</si>
  <si>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</si>
  <si>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</si>
  <si>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</si>
  <si>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Rozprestretie ornice,sklon do 1:5,do 500m2,hrúbka do 15cm so zasiatím trávneho semena</t>
  </si>
  <si>
    <t>((40+20)*2*2m do 15cm)</t>
  </si>
  <si>
    <t>Zmes trávna ihrisková</t>
  </si>
  <si>
    <t>((40+20)*2*2m*35/1000))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</si>
  <si>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</si>
  <si>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</si>
  <si>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</si>
  <si>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</si>
  <si>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</si>
  <si>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</si>
  <si>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</si>
  <si>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Jäcklový profil; galvanizovaný; vystužovací; rozmer: 30x30x2,5mm; materiál: FE -( 2* po všetkych stranách  )-40kusov *5.85m</t>
  </si>
  <si>
    <t>Rúra galvanizovaná Ø48mm; stužujúca-21kus/5.85m</t>
  </si>
  <si>
    <t>Lanko poplastované  4/5</t>
  </si>
  <si>
    <t>Objednávateľ:</t>
  </si>
  <si>
    <t>SO 01 Multifunkčné ihrisko UT 20mm</t>
  </si>
  <si>
    <t>DODÁVKA A MONTÁŽ ŠPORTOVÉHO POVRCHU</t>
  </si>
  <si>
    <t>Umelá tráva ; dĺžka vlákna: 20+2mm; Dtex:od 6600; počet vpichov na m2: 25 000; farba zelená, priepustnosť vody: min.67l/m2,hmotnosť min:2160g/m2</t>
  </si>
  <si>
    <t>Umelá tráva ; dĺžka vlákna: 20+2mm; Dtex:od 6600; počet vpichov na m2: 25 000; farba biela, priepustnosť vody: min.67l/m2,hmotnosť min:2160g/m2-šírka čiar 50mm</t>
  </si>
  <si>
    <t>Tenis: 148m</t>
  </si>
  <si>
    <t>min. 18kg na m2:  810*0,018</t>
  </si>
  <si>
    <t>Montáž šport.povrchu vrátane zásypu a čiarovania</t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</si>
  <si>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 4,5*4,5cm.,farba:biela rozmer: 3,2x 2,1 x 1,5m-bezuzlová</t>
    </r>
  </si>
  <si>
    <t>Vytýčenie a hĺbenie jám pre osadenie pätiek športového náradia do hutneného a vyrovnaného podložia-2xBB,volejbal/nohejbal/tenis,futbal</t>
  </si>
  <si>
    <t>Betón B15- C12/15 pre osadenie pätiek športového náradia  volejbal/nohejbal/tenis, 2xbasketbal,malý futbal vrátane dopravy</t>
  </si>
  <si>
    <t xml:space="preserve">Osadenie pätiek športového náradia+dodávka PVC M200-2*Volejbal/nohejbal/tenis dl.800mm,4*futbal-dl.500mm + BB s obšalovaním </t>
  </si>
  <si>
    <t>Štrkodrť fr.32 - 63mm; vrstva min. hr. 170mm; vrátane dopravy</t>
  </si>
  <si>
    <t>Štrkodrť fr. 8-16mm, vrstva minimálnej hrúbky 100mm; vrátane dopravy</t>
  </si>
  <si>
    <t>0,8*0,4*0,4*66</t>
  </si>
  <si>
    <t>Mantinel sendvičový; materiál: AL+PVC;  hrúbka 6mm, farba sivá, rozmer: 2000x1000mm-57kusov</t>
  </si>
  <si>
    <t>126*0,2*0,3</t>
  </si>
  <si>
    <t>Maro,s.r.o.,Podhradská cesta ,03852 Sučany</t>
  </si>
  <si>
    <t>Sieť ochranná; oko 45x45 mm; farba: zelená; hr.: 200g/m2; materiál: Polyester</t>
  </si>
  <si>
    <t>Rozmer 40x20m / 2x vst.bránička</t>
  </si>
  <si>
    <t>Lepidlo PU-16set/14,4kg</t>
  </si>
  <si>
    <t xml:space="preserve">Alumíniový výložník/farba: sivá/elox+T kus-komplet v. 2 m, </t>
  </si>
  <si>
    <t>810*0,4m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</si>
</sst>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0" fontId="35" fillId="6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23" fillId="0" borderId="0" xfId="0" applyFont="1" applyAlignment="1">
      <alignment wrapText="1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9" fillId="0" borderId="2" xfId="3" applyFont="1" applyBorder="1" applyAlignment="1">
      <alignment horizontal="center" vertical="center"/>
    </xf>
    <xf numFmtId="0" fontId="17" fillId="0" borderId="0" xfId="0" applyFont="1"/>
    <xf numFmtId="0" fontId="0" fillId="0" borderId="0" xfId="0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4" fillId="0" borderId="58" xfId="0" applyFont="1" applyBorder="1" applyAlignment="1">
      <alignment horizontal="center"/>
    </xf>
    <xf numFmtId="0" fontId="14" fillId="0" borderId="0" xfId="0" applyFont="1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3" t="s">
        <v>27</v>
      </c>
      <c r="B1" s="183"/>
      <c r="C1" s="183"/>
      <c r="D1" s="183"/>
      <c r="E1" s="183"/>
      <c r="F1" s="183"/>
      <c r="G1" s="183"/>
      <c r="H1" s="183"/>
      <c r="I1" s="183"/>
    </row>
    <row r="2" spans="1:9" ht="15.75" thickTop="1" x14ac:dyDescent="0.25">
      <c r="A2" s="8"/>
      <c r="B2" s="9" t="s">
        <v>159</v>
      </c>
      <c r="C2" s="9"/>
      <c r="D2" s="9"/>
      <c r="E2" s="9"/>
      <c r="F2" s="10" t="s">
        <v>28</v>
      </c>
      <c r="G2" s="9" t="s">
        <v>160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29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30</v>
      </c>
      <c r="C5" s="21"/>
      <c r="D5" s="21" t="s">
        <v>31</v>
      </c>
      <c r="E5" s="22"/>
      <c r="F5" s="22" t="s">
        <v>32</v>
      </c>
      <c r="G5" s="21"/>
      <c r="H5" s="22" t="s">
        <v>33</v>
      </c>
      <c r="I5" s="23"/>
    </row>
    <row r="6" spans="1:9" ht="15.75" thickTop="1" x14ac:dyDescent="0.25">
      <c r="A6" s="8"/>
      <c r="B6" s="9" t="s">
        <v>34</v>
      </c>
      <c r="C6" s="9" t="s">
        <v>161</v>
      </c>
      <c r="D6" s="9"/>
      <c r="E6" s="9"/>
      <c r="F6" s="9" t="s">
        <v>35</v>
      </c>
      <c r="G6" s="157"/>
      <c r="H6" s="9"/>
      <c r="I6" s="11"/>
    </row>
    <row r="7" spans="1:9" x14ac:dyDescent="0.25">
      <c r="A7" s="24"/>
      <c r="B7" s="25"/>
      <c r="C7" s="26" t="s">
        <v>162</v>
      </c>
      <c r="D7" s="26"/>
      <c r="E7" s="26"/>
      <c r="F7" s="26" t="s">
        <v>36</v>
      </c>
      <c r="G7" s="26"/>
      <c r="H7" s="26"/>
      <c r="I7" s="27"/>
    </row>
    <row r="8" spans="1:9" x14ac:dyDescent="0.25">
      <c r="A8" s="12"/>
      <c r="B8" s="13" t="s">
        <v>37</v>
      </c>
      <c r="C8" s="13"/>
      <c r="D8" s="13"/>
      <c r="E8" s="13"/>
      <c r="F8" s="13" t="s">
        <v>35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36</v>
      </c>
      <c r="G9" s="17"/>
      <c r="H9" s="17"/>
      <c r="I9" s="19"/>
    </row>
    <row r="10" spans="1:9" x14ac:dyDescent="0.25">
      <c r="A10" s="12"/>
      <c r="B10" s="13" t="s">
        <v>38</v>
      </c>
      <c r="C10" s="13"/>
      <c r="D10" s="13"/>
      <c r="E10" s="13"/>
      <c r="F10" s="13" t="s">
        <v>35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36</v>
      </c>
      <c r="G11" s="29"/>
      <c r="H11" s="29"/>
      <c r="I11" s="30"/>
    </row>
    <row r="12" spans="1:9" ht="15.75" thickTop="1" x14ac:dyDescent="0.25">
      <c r="A12" s="31">
        <v>1</v>
      </c>
      <c r="B12" s="9" t="s">
        <v>39</v>
      </c>
      <c r="C12" s="9"/>
      <c r="D12" s="9"/>
      <c r="E12" s="32">
        <f>IF(A12&lt;&gt;0,ROUND($J$31/A12,0),0)</f>
        <v>0</v>
      </c>
      <c r="F12" s="10">
        <v>1</v>
      </c>
      <c r="G12" s="9" t="s">
        <v>40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41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42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43</v>
      </c>
      <c r="B15" s="42" t="s">
        <v>44</v>
      </c>
      <c r="C15" s="43" t="s">
        <v>45</v>
      </c>
      <c r="D15" s="43" t="s">
        <v>46</v>
      </c>
      <c r="E15" s="44" t="s">
        <v>47</v>
      </c>
      <c r="F15" s="41" t="s">
        <v>48</v>
      </c>
      <c r="G15" s="45" t="s">
        <v>49</v>
      </c>
      <c r="H15" s="46"/>
      <c r="I15" s="47"/>
    </row>
    <row r="16" spans="1:9" x14ac:dyDescent="0.25">
      <c r="A16" s="48">
        <v>1</v>
      </c>
      <c r="B16" s="49" t="s">
        <v>50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51</v>
      </c>
      <c r="H16" s="53"/>
      <c r="I16" s="54">
        <v>0</v>
      </c>
    </row>
    <row r="17" spans="1:9" x14ac:dyDescent="0.25">
      <c r="A17" s="55">
        <v>2</v>
      </c>
      <c r="B17" s="56" t="s">
        <v>52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53</v>
      </c>
      <c r="H17" s="13"/>
      <c r="I17" s="59">
        <v>0</v>
      </c>
    </row>
    <row r="18" spans="1:9" x14ac:dyDescent="0.25">
      <c r="A18" s="55">
        <v>3</v>
      </c>
      <c r="B18" s="56" t="s">
        <v>54</v>
      </c>
      <c r="C18" s="57"/>
      <c r="D18" s="57"/>
      <c r="E18" s="51">
        <f>C18+D18</f>
        <v>0</v>
      </c>
      <c r="F18" s="55">
        <v>8</v>
      </c>
      <c r="G18" s="58" t="s">
        <v>55</v>
      </c>
      <c r="H18" s="13"/>
      <c r="I18" s="59">
        <v>0</v>
      </c>
    </row>
    <row r="19" spans="1:9" ht="15.75" thickBot="1" x14ac:dyDescent="0.3">
      <c r="A19" s="55">
        <v>4</v>
      </c>
      <c r="B19" s="56" t="s">
        <v>56</v>
      </c>
      <c r="C19" s="57"/>
      <c r="D19" s="57"/>
      <c r="E19" s="60">
        <f>C19+D19</f>
        <v>0</v>
      </c>
      <c r="F19" s="55">
        <v>9</v>
      </c>
      <c r="G19" s="58" t="s">
        <v>57</v>
      </c>
      <c r="H19" s="13"/>
      <c r="I19" s="59">
        <v>0</v>
      </c>
    </row>
    <row r="20" spans="1:9" ht="15.75" thickBot="1" x14ac:dyDescent="0.3">
      <c r="A20" s="61">
        <v>5</v>
      </c>
      <c r="B20" s="62" t="s">
        <v>58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59</v>
      </c>
      <c r="I20" s="69">
        <f>SUM(I16:I19)</f>
        <v>0</v>
      </c>
    </row>
    <row r="21" spans="1:9" ht="15.75" thickTop="1" x14ac:dyDescent="0.25">
      <c r="A21" s="41" t="s">
        <v>60</v>
      </c>
      <c r="B21" s="70"/>
      <c r="C21" s="46" t="s">
        <v>61</v>
      </c>
      <c r="D21" s="46"/>
      <c r="E21" s="47"/>
      <c r="F21" s="41" t="s">
        <v>62</v>
      </c>
      <c r="G21" s="45" t="s">
        <v>63</v>
      </c>
      <c r="H21" s="46"/>
      <c r="I21" s="47"/>
    </row>
    <row r="22" spans="1:9" x14ac:dyDescent="0.25">
      <c r="A22" s="48">
        <v>11</v>
      </c>
      <c r="B22" s="52" t="s">
        <v>64</v>
      </c>
      <c r="C22" s="71" t="s">
        <v>57</v>
      </c>
      <c r="D22" s="72">
        <v>0</v>
      </c>
      <c r="E22" s="54">
        <v>0</v>
      </c>
      <c r="F22" s="55">
        <v>16</v>
      </c>
      <c r="G22" s="58" t="s">
        <v>65</v>
      </c>
      <c r="H22" s="73"/>
      <c r="I22" s="59">
        <v>0</v>
      </c>
    </row>
    <row r="23" spans="1:9" x14ac:dyDescent="0.25">
      <c r="A23" s="55">
        <v>12</v>
      </c>
      <c r="B23" s="58" t="s">
        <v>66</v>
      </c>
      <c r="C23" s="74"/>
      <c r="D23" s="75">
        <v>0</v>
      </c>
      <c r="E23" s="59">
        <v>0</v>
      </c>
      <c r="F23" s="55">
        <v>17</v>
      </c>
      <c r="G23" s="58" t="s">
        <v>67</v>
      </c>
      <c r="H23" s="73"/>
      <c r="I23" s="59">
        <v>0</v>
      </c>
    </row>
    <row r="24" spans="1:9" x14ac:dyDescent="0.25">
      <c r="A24" s="55">
        <v>13</v>
      </c>
      <c r="B24" s="58" t="s">
        <v>68</v>
      </c>
      <c r="C24" s="74"/>
      <c r="D24" s="75">
        <v>0</v>
      </c>
      <c r="E24" s="59">
        <v>0</v>
      </c>
      <c r="F24" s="55">
        <v>18</v>
      </c>
      <c r="G24" s="58" t="s">
        <v>69</v>
      </c>
      <c r="H24" s="73"/>
      <c r="I24" s="59">
        <v>0</v>
      </c>
    </row>
    <row r="25" spans="1:9" ht="15.75" thickBot="1" x14ac:dyDescent="0.3">
      <c r="A25" s="55">
        <v>14</v>
      </c>
      <c r="B25" s="58" t="s">
        <v>57</v>
      </c>
      <c r="C25" s="74"/>
      <c r="D25" s="75">
        <v>0</v>
      </c>
      <c r="E25" s="59">
        <v>0</v>
      </c>
      <c r="F25" s="55">
        <v>19</v>
      </c>
      <c r="G25" s="58" t="s">
        <v>57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70</v>
      </c>
      <c r="E26" s="69">
        <f>SUM(E22:E25)</f>
        <v>0</v>
      </c>
      <c r="F26" s="61">
        <v>20</v>
      </c>
      <c r="G26" s="76"/>
      <c r="H26" s="77" t="s">
        <v>71</v>
      </c>
      <c r="I26" s="69">
        <f>SUM(I22:I25)</f>
        <v>0</v>
      </c>
    </row>
    <row r="27" spans="1:9" ht="15.75" thickTop="1" x14ac:dyDescent="0.25">
      <c r="A27" s="78"/>
      <c r="B27" s="79" t="s">
        <v>72</v>
      </c>
      <c r="C27" s="80"/>
      <c r="D27" s="81" t="s">
        <v>73</v>
      </c>
      <c r="E27" s="82"/>
      <c r="F27" s="41" t="s">
        <v>74</v>
      </c>
      <c r="G27" s="45" t="s">
        <v>75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76</v>
      </c>
      <c r="I28" s="54">
        <f>C16+D16+I22</f>
        <v>0</v>
      </c>
    </row>
    <row r="29" spans="1:9" x14ac:dyDescent="0.25">
      <c r="A29" s="83"/>
      <c r="B29" s="85" t="s">
        <v>77</v>
      </c>
      <c r="C29" s="85"/>
      <c r="D29" s="88"/>
      <c r="E29" s="82"/>
      <c r="F29" s="55">
        <v>22</v>
      </c>
      <c r="G29" s="58" t="s">
        <v>78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79</v>
      </c>
      <c r="C30" s="13"/>
      <c r="D30" s="88"/>
      <c r="E30" s="82"/>
      <c r="F30" s="55">
        <v>23</v>
      </c>
      <c r="G30" s="58" t="s">
        <v>80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81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82</v>
      </c>
      <c r="G32" s="92" t="s">
        <v>83</v>
      </c>
      <c r="H32" s="93"/>
      <c r="I32" s="94">
        <v>0</v>
      </c>
    </row>
    <row r="33" spans="1:9" ht="15.75" thickTop="1" x14ac:dyDescent="0.25">
      <c r="A33" s="95"/>
      <c r="B33" s="96"/>
      <c r="C33" s="79" t="s">
        <v>84</v>
      </c>
      <c r="D33" s="96"/>
      <c r="E33" s="96"/>
      <c r="F33" s="96"/>
      <c r="G33" s="96" t="s">
        <v>85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77</v>
      </c>
      <c r="C35" s="85"/>
      <c r="D35" s="85"/>
      <c r="E35" s="84"/>
      <c r="F35" s="85" t="s">
        <v>77</v>
      </c>
      <c r="G35" s="85"/>
      <c r="H35" s="85"/>
      <c r="I35" s="100"/>
    </row>
    <row r="36" spans="1:9" x14ac:dyDescent="0.25">
      <c r="A36" s="12"/>
      <c r="B36" s="13" t="s">
        <v>79</v>
      </c>
      <c r="C36" s="13"/>
      <c r="D36" s="13"/>
      <c r="E36" s="14"/>
      <c r="F36" s="13" t="s">
        <v>79</v>
      </c>
      <c r="G36" s="101"/>
      <c r="H36" s="13"/>
      <c r="I36" s="15"/>
    </row>
    <row r="37" spans="1:9" x14ac:dyDescent="0.25">
      <c r="A37" s="83"/>
      <c r="B37" s="85" t="s">
        <v>73</v>
      </c>
      <c r="C37" s="85"/>
      <c r="D37" s="85"/>
      <c r="E37" s="84"/>
      <c r="F37" s="85" t="s">
        <v>73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13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14</v>
      </c>
      <c r="B3" s="146" t="s">
        <v>163</v>
      </c>
      <c r="C3" s="146"/>
      <c r="D3" s="146"/>
      <c r="E3" s="146"/>
      <c r="F3" s="146"/>
      <c r="G3" s="120"/>
      <c r="H3" s="120"/>
    </row>
    <row r="4" spans="1:8" x14ac:dyDescent="0.25">
      <c r="A4" s="146" t="s">
        <v>15</v>
      </c>
      <c r="B4" s="146"/>
      <c r="C4" s="146" t="s">
        <v>16</v>
      </c>
      <c r="D4" s="146"/>
      <c r="E4" s="146"/>
      <c r="F4" s="146"/>
      <c r="G4" s="120"/>
      <c r="H4" s="120"/>
    </row>
    <row r="5" spans="1:8" x14ac:dyDescent="0.25">
      <c r="A5" s="146" t="s">
        <v>17</v>
      </c>
      <c r="B5" s="146"/>
      <c r="C5" s="146" t="s">
        <v>18</v>
      </c>
      <c r="D5" s="147"/>
      <c r="E5" s="146"/>
      <c r="F5" s="146"/>
      <c r="G5" s="120"/>
      <c r="H5" s="120"/>
    </row>
    <row r="6" spans="1:8" x14ac:dyDescent="0.25">
      <c r="A6" s="146" t="s">
        <v>19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20</v>
      </c>
      <c r="B7" s="149" t="s">
        <v>21</v>
      </c>
      <c r="C7" s="149" t="s">
        <v>22</v>
      </c>
      <c r="D7" s="149" t="s">
        <v>23</v>
      </c>
      <c r="E7" s="149" t="s">
        <v>24</v>
      </c>
      <c r="F7" s="149" t="s">
        <v>25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133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146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109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26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6"/>
  <sheetViews>
    <sheetView tabSelected="1" zoomScaleNormal="100" workbookViewId="0">
      <selection activeCell="C16" sqref="C16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112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111</v>
      </c>
      <c r="B2" s="184" t="s">
        <v>251</v>
      </c>
      <c r="C2" s="185"/>
      <c r="D2" s="185"/>
      <c r="E2" s="185"/>
      <c r="F2" s="185"/>
      <c r="G2" s="185"/>
      <c r="H2" s="109"/>
      <c r="I2" s="112"/>
      <c r="J2" s="112"/>
      <c r="K2" s="112"/>
    </row>
    <row r="3" spans="1:13" ht="15.75" x14ac:dyDescent="0.25">
      <c r="A3" s="110" t="s">
        <v>15</v>
      </c>
      <c r="B3" s="109" t="s">
        <v>258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28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80" t="s">
        <v>257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1" t="s">
        <v>16</v>
      </c>
      <c r="B7" s="182" t="s">
        <v>274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18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276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157</v>
      </c>
      <c r="C12" s="159">
        <v>1</v>
      </c>
      <c r="D12" s="159" t="s">
        <v>103</v>
      </c>
      <c r="E12" s="161">
        <v>300</v>
      </c>
      <c r="F12" s="162">
        <f t="shared" ref="F12" si="0">C12*E12</f>
        <v>300</v>
      </c>
      <c r="G12" s="162">
        <f t="shared" ref="G12" si="1">F12*1.2</f>
        <v>360</v>
      </c>
    </row>
    <row r="13" spans="1:13" x14ac:dyDescent="0.25">
      <c r="A13" s="189" t="s">
        <v>158</v>
      </c>
      <c r="B13" s="189"/>
      <c r="C13" s="189"/>
      <c r="D13" s="189"/>
      <c r="E13" s="189"/>
      <c r="F13" s="177">
        <f>SUM(F12:F12)</f>
        <v>300</v>
      </c>
      <c r="G13" s="177">
        <f>SUM(G12:G12)</f>
        <v>360</v>
      </c>
      <c r="H13" s="107"/>
      <c r="I13" s="6"/>
      <c r="J13" s="7"/>
    </row>
    <row r="14" spans="1:13" ht="32.1" customHeight="1" x14ac:dyDescent="0.25">
      <c r="A14" s="187" t="s">
        <v>113</v>
      </c>
      <c r="B14" s="187"/>
      <c r="C14" s="187"/>
      <c r="D14" s="187"/>
      <c r="E14" s="187"/>
      <c r="F14" s="187"/>
      <c r="G14" s="187"/>
    </row>
    <row r="15" spans="1:13" ht="24.6" customHeight="1" x14ac:dyDescent="0.25">
      <c r="A15" s="126"/>
      <c r="B15" s="127" t="s">
        <v>164</v>
      </c>
      <c r="C15" s="126">
        <v>324</v>
      </c>
      <c r="D15" s="126" t="s">
        <v>86</v>
      </c>
      <c r="E15" s="128">
        <v>6</v>
      </c>
      <c r="F15" s="129">
        <f>SUM(E15*C15)</f>
        <v>1944</v>
      </c>
      <c r="G15" s="129">
        <f>SUM(F15*1.2)</f>
        <v>2332.7999999999997</v>
      </c>
      <c r="I15" s="128"/>
      <c r="J15" s="105"/>
    </row>
    <row r="16" spans="1:13" outlineLevel="1" x14ac:dyDescent="0.25">
      <c r="A16" s="126"/>
      <c r="B16" s="130" t="s">
        <v>279</v>
      </c>
      <c r="C16" s="126"/>
      <c r="D16" s="126"/>
      <c r="E16" s="128"/>
      <c r="F16" s="129"/>
      <c r="G16" s="129"/>
      <c r="I16" s="128"/>
    </row>
    <row r="17" spans="1:9" ht="15.6" customHeight="1" x14ac:dyDescent="0.25">
      <c r="A17" s="126"/>
      <c r="B17" s="127" t="s">
        <v>120</v>
      </c>
      <c r="C17" s="126">
        <v>810</v>
      </c>
      <c r="D17" s="126" t="s">
        <v>2</v>
      </c>
      <c r="E17" s="128">
        <v>1</v>
      </c>
      <c r="F17" s="129">
        <f>SUM(E17*C17)</f>
        <v>810</v>
      </c>
      <c r="G17" s="129">
        <f>SUM(F17*1.2)</f>
        <v>972</v>
      </c>
      <c r="I17" s="128"/>
    </row>
    <row r="18" spans="1:9" x14ac:dyDescent="0.25">
      <c r="A18" s="126"/>
      <c r="B18" s="127" t="s">
        <v>152</v>
      </c>
      <c r="C18" s="126">
        <f>SUM(C19:C20)</f>
        <v>22.08</v>
      </c>
      <c r="D18" s="126" t="s">
        <v>86</v>
      </c>
      <c r="E18" s="128">
        <v>25</v>
      </c>
      <c r="F18" s="129">
        <f>SUM(E18*C18)</f>
        <v>552</v>
      </c>
      <c r="G18" s="129">
        <f>SUM(F18*1.2)</f>
        <v>662.4</v>
      </c>
      <c r="I18" s="128"/>
    </row>
    <row r="19" spans="1:9" outlineLevel="1" x14ac:dyDescent="0.25">
      <c r="A19" s="126"/>
      <c r="B19" s="130" t="s">
        <v>169</v>
      </c>
      <c r="C19" s="176">
        <v>12.48</v>
      </c>
      <c r="D19" s="126"/>
      <c r="E19" s="128"/>
      <c r="F19" s="129"/>
      <c r="G19" s="129"/>
      <c r="I19" s="128"/>
    </row>
    <row r="20" spans="1:9" outlineLevel="1" x14ac:dyDescent="0.25">
      <c r="A20" s="126"/>
      <c r="B20" s="130" t="s">
        <v>170</v>
      </c>
      <c r="C20" s="176">
        <v>9.6</v>
      </c>
      <c r="D20" s="126"/>
      <c r="E20" s="128"/>
      <c r="F20" s="129"/>
      <c r="G20" s="129"/>
      <c r="I20" s="128"/>
    </row>
    <row r="21" spans="1:9" ht="15.6" customHeight="1" x14ac:dyDescent="0.25">
      <c r="A21" s="126"/>
      <c r="B21" s="127" t="s">
        <v>143</v>
      </c>
      <c r="C21" s="126">
        <v>8</v>
      </c>
      <c r="D21" s="126" t="s">
        <v>86</v>
      </c>
      <c r="E21" s="128">
        <v>25</v>
      </c>
      <c r="F21" s="129">
        <f>SUM(E21*C21)</f>
        <v>200</v>
      </c>
      <c r="G21" s="129">
        <f>SUM(F21*1.2)</f>
        <v>240</v>
      </c>
      <c r="I21" s="128"/>
    </row>
    <row r="22" spans="1:9" outlineLevel="1" x14ac:dyDescent="0.25">
      <c r="A22" s="126"/>
      <c r="B22" s="130" t="s">
        <v>171</v>
      </c>
      <c r="C22" s="126"/>
      <c r="D22" s="126"/>
      <c r="E22" s="128"/>
      <c r="F22" s="129"/>
      <c r="G22" s="129"/>
      <c r="I22" s="128"/>
    </row>
    <row r="23" spans="1:9" ht="24.75" x14ac:dyDescent="0.25">
      <c r="A23" s="126"/>
      <c r="B23" s="127" t="s">
        <v>231</v>
      </c>
      <c r="C23" s="126">
        <v>8.4480000000000004</v>
      </c>
      <c r="D23" s="126" t="s">
        <v>86</v>
      </c>
      <c r="E23" s="128">
        <v>89</v>
      </c>
      <c r="F23" s="129">
        <f>SUM(E23*C23)</f>
        <v>751.87200000000007</v>
      </c>
      <c r="G23" s="129">
        <f>SUM(F23*1.2)</f>
        <v>902.24640000000011</v>
      </c>
      <c r="I23" s="128"/>
    </row>
    <row r="24" spans="1:9" ht="15.6" customHeight="1" outlineLevel="1" x14ac:dyDescent="0.25">
      <c r="A24" s="126"/>
      <c r="B24" s="130" t="s">
        <v>271</v>
      </c>
      <c r="C24" s="126"/>
      <c r="D24" s="126"/>
      <c r="E24" s="128"/>
      <c r="F24" s="129"/>
      <c r="G24" s="129"/>
      <c r="I24" s="128"/>
    </row>
    <row r="25" spans="1:9" ht="40.5" customHeight="1" x14ac:dyDescent="0.25">
      <c r="A25" s="126"/>
      <c r="B25" s="127" t="s">
        <v>177</v>
      </c>
      <c r="C25" s="126">
        <v>9.4499999999999993</v>
      </c>
      <c r="D25" s="126" t="s">
        <v>86</v>
      </c>
      <c r="E25" s="128">
        <v>25</v>
      </c>
      <c r="F25" s="129">
        <f>SUM(E25*C25)</f>
        <v>236.24999999999997</v>
      </c>
      <c r="G25" s="129">
        <f>SUM(F25*1.2)</f>
        <v>283.49999999999994</v>
      </c>
      <c r="I25" s="128"/>
    </row>
    <row r="26" spans="1:9" outlineLevel="1" x14ac:dyDescent="0.25">
      <c r="A26" s="126"/>
      <c r="B26" s="130" t="s">
        <v>230</v>
      </c>
      <c r="C26" s="126"/>
      <c r="D26" s="126"/>
      <c r="E26" s="128"/>
      <c r="F26" s="129"/>
      <c r="G26" s="129"/>
      <c r="I26" s="128"/>
    </row>
    <row r="27" spans="1:9" ht="15" customHeight="1" x14ac:dyDescent="0.25">
      <c r="A27" s="126"/>
      <c r="B27" s="127" t="s">
        <v>168</v>
      </c>
      <c r="C27" s="126">
        <v>120</v>
      </c>
      <c r="D27" s="133" t="s">
        <v>7</v>
      </c>
      <c r="E27" s="128">
        <v>4.5</v>
      </c>
      <c r="F27" s="129">
        <f>SUM(C27*E27)</f>
        <v>540</v>
      </c>
      <c r="G27" s="129">
        <f>SUM(F27*1.2)</f>
        <v>648</v>
      </c>
      <c r="I27" s="128"/>
    </row>
    <row r="28" spans="1:9" ht="28.5" customHeight="1" x14ac:dyDescent="0.25">
      <c r="A28" s="126"/>
      <c r="B28" s="127" t="s">
        <v>266</v>
      </c>
      <c r="C28" s="126">
        <v>2.4</v>
      </c>
      <c r="D28" s="126" t="s">
        <v>86</v>
      </c>
      <c r="E28" s="128">
        <v>89</v>
      </c>
      <c r="F28" s="129">
        <f>SUM(E28*C28)</f>
        <v>213.6</v>
      </c>
      <c r="G28" s="129">
        <f>SUM(F28*1.2)</f>
        <v>256.32</v>
      </c>
      <c r="I28" s="128"/>
    </row>
    <row r="29" spans="1:9" x14ac:dyDescent="0.25">
      <c r="A29" s="126"/>
      <c r="B29" s="127" t="s">
        <v>242</v>
      </c>
      <c r="C29" s="126">
        <f>SUM(C31)</f>
        <v>36</v>
      </c>
      <c r="D29" s="126" t="s">
        <v>86</v>
      </c>
      <c r="E29" s="128">
        <v>35</v>
      </c>
      <c r="F29" s="129">
        <f>SUM(E29*C29)</f>
        <v>1260</v>
      </c>
      <c r="G29" s="129">
        <f>SUM(F29*1.2)</f>
        <v>1512</v>
      </c>
      <c r="I29" s="128"/>
    </row>
    <row r="30" spans="1:9" ht="28.35" customHeight="1" x14ac:dyDescent="0.25">
      <c r="A30" s="126"/>
      <c r="B30" s="127" t="s">
        <v>243</v>
      </c>
      <c r="C30" s="126">
        <v>240</v>
      </c>
      <c r="D30" s="126" t="s">
        <v>2</v>
      </c>
      <c r="E30" s="128">
        <v>2.8</v>
      </c>
      <c r="F30" s="129">
        <f>SUM(E30*C30)</f>
        <v>672</v>
      </c>
      <c r="G30" s="129">
        <f>SUM(F30*1.2)</f>
        <v>806.4</v>
      </c>
      <c r="I30" s="128"/>
    </row>
    <row r="31" spans="1:9" x14ac:dyDescent="0.25">
      <c r="A31" s="126"/>
      <c r="B31" s="127" t="s">
        <v>244</v>
      </c>
      <c r="C31" s="176">
        <v>36</v>
      </c>
      <c r="D31" s="176" t="s">
        <v>86</v>
      </c>
      <c r="E31" s="128"/>
      <c r="F31" s="129"/>
      <c r="G31" s="129"/>
      <c r="I31" s="128"/>
    </row>
    <row r="32" spans="1:9" x14ac:dyDescent="0.25">
      <c r="A32" s="126"/>
      <c r="B32" s="127" t="s">
        <v>245</v>
      </c>
      <c r="C32" s="126">
        <v>8.4</v>
      </c>
      <c r="D32" s="126" t="s">
        <v>93</v>
      </c>
      <c r="E32" s="128">
        <v>18</v>
      </c>
      <c r="F32" s="129">
        <f>SUM(E32*C32)</f>
        <v>151.20000000000002</v>
      </c>
      <c r="G32" s="129">
        <f>SUM(F32*1.2)</f>
        <v>181.44000000000003</v>
      </c>
      <c r="I32" s="128"/>
    </row>
    <row r="33" spans="1:9" x14ac:dyDescent="0.25">
      <c r="A33" s="126"/>
      <c r="B33" s="127" t="s">
        <v>246</v>
      </c>
      <c r="C33" s="126"/>
      <c r="D33" s="126"/>
      <c r="E33" s="128"/>
      <c r="F33" s="129"/>
      <c r="G33" s="129"/>
      <c r="I33" s="128"/>
    </row>
    <row r="34" spans="1:9" x14ac:dyDescent="0.25">
      <c r="A34" s="126"/>
      <c r="B34" s="178" t="s">
        <v>247</v>
      </c>
      <c r="C34" s="126">
        <f>SUM(C15+C18+C21+C23+C25+C28)</f>
        <v>374.37799999999993</v>
      </c>
      <c r="D34" s="126" t="s">
        <v>86</v>
      </c>
      <c r="E34" s="128">
        <v>6.6</v>
      </c>
      <c r="F34" s="129">
        <f>SUM(E34*C34)</f>
        <v>2470.8947999999996</v>
      </c>
      <c r="G34" s="129">
        <f>SUM(F34*1.2)</f>
        <v>2965.0737599999993</v>
      </c>
      <c r="I34" s="128"/>
    </row>
    <row r="35" spans="1:9" ht="24" x14ac:dyDescent="0.25">
      <c r="A35" s="126"/>
      <c r="B35" s="178" t="s">
        <v>248</v>
      </c>
      <c r="C35" s="126">
        <f>SUM(C34)</f>
        <v>374.37799999999993</v>
      </c>
      <c r="D35" s="126" t="s">
        <v>86</v>
      </c>
      <c r="E35" s="128">
        <v>6.6</v>
      </c>
      <c r="F35" s="129">
        <f>SUM(E35*C35)</f>
        <v>2470.8947999999996</v>
      </c>
      <c r="G35" s="129">
        <f>SUM(F35*1.2)</f>
        <v>2965.0737599999993</v>
      </c>
      <c r="I35" s="128"/>
    </row>
    <row r="36" spans="1:9" x14ac:dyDescent="0.25">
      <c r="A36" s="126"/>
      <c r="B36" s="178" t="s">
        <v>249</v>
      </c>
      <c r="C36" s="126">
        <f>SUM(C35)</f>
        <v>374.37799999999993</v>
      </c>
      <c r="D36" s="126" t="s">
        <v>86</v>
      </c>
      <c r="E36" s="128">
        <v>1</v>
      </c>
      <c r="F36" s="129">
        <f>SUM(E36*C36)</f>
        <v>374.37799999999993</v>
      </c>
      <c r="G36" s="129">
        <f>SUM(F36*1.2)</f>
        <v>449.25359999999989</v>
      </c>
      <c r="I36" s="128"/>
    </row>
    <row r="37" spans="1:9" x14ac:dyDescent="0.25">
      <c r="A37" s="126"/>
      <c r="B37" s="178" t="s">
        <v>250</v>
      </c>
      <c r="C37" s="126">
        <f>SUM(C36)</f>
        <v>374.37799999999993</v>
      </c>
      <c r="D37" s="126" t="s">
        <v>86</v>
      </c>
      <c r="E37" s="128">
        <v>25</v>
      </c>
      <c r="F37" s="129">
        <f>SUM(E37*C37)</f>
        <v>9359.4499999999989</v>
      </c>
      <c r="G37" s="129">
        <f>SUM(F37*1.2)</f>
        <v>11231.339999999998</v>
      </c>
      <c r="I37" s="128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6" t="s">
        <v>97</v>
      </c>
      <c r="B39" s="186"/>
      <c r="C39" s="186"/>
      <c r="D39" s="186"/>
      <c r="E39" s="186"/>
      <c r="F39" s="135">
        <f>SUM(F15:F37)</f>
        <v>22006.5396</v>
      </c>
      <c r="G39" s="135">
        <f>SUM(F39*1.2)</f>
        <v>26407.847519999999</v>
      </c>
      <c r="H39" s="6"/>
      <c r="I39" s="6"/>
    </row>
    <row r="40" spans="1:9" ht="33.6" customHeight="1" x14ac:dyDescent="0.25">
      <c r="A40" s="187" t="s">
        <v>121</v>
      </c>
      <c r="B40" s="187"/>
      <c r="C40" s="187"/>
      <c r="D40" s="187"/>
      <c r="E40" s="187"/>
      <c r="F40" s="187"/>
      <c r="G40" s="187"/>
    </row>
    <row r="41" spans="1:9" ht="15.6" customHeight="1" x14ac:dyDescent="0.25">
      <c r="A41" s="126"/>
      <c r="B41" s="131" t="s">
        <v>142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232</v>
      </c>
      <c r="C42" s="126">
        <v>8.4480000000000004</v>
      </c>
      <c r="D42" s="126" t="s">
        <v>86</v>
      </c>
      <c r="E42" s="128">
        <v>150</v>
      </c>
      <c r="F42" s="129">
        <f>SUM(E42*C42)</f>
        <v>1267.2</v>
      </c>
      <c r="G42" s="129">
        <f>SUM(F42*1.2)</f>
        <v>1520.64</v>
      </c>
      <c r="I42" s="128"/>
    </row>
    <row r="43" spans="1:9" ht="17.45" hidden="1" customHeight="1" outlineLevel="1" x14ac:dyDescent="0.25">
      <c r="A43" s="126"/>
      <c r="B43" s="130" t="s">
        <v>149</v>
      </c>
      <c r="C43" s="126"/>
      <c r="D43" s="126"/>
      <c r="E43" s="128"/>
      <c r="F43" s="129"/>
      <c r="G43" s="129"/>
      <c r="I43" s="128"/>
    </row>
    <row r="44" spans="1:9" ht="15.6" hidden="1" customHeight="1" outlineLevel="1" x14ac:dyDescent="0.25">
      <c r="A44" s="126"/>
      <c r="B44" s="130" t="s">
        <v>150</v>
      </c>
      <c r="C44" s="126"/>
      <c r="D44" s="126"/>
      <c r="E44" s="128"/>
      <c r="F44" s="129"/>
      <c r="G44" s="129"/>
      <c r="I44" s="128"/>
    </row>
    <row r="45" spans="1:9" ht="15.6" customHeight="1" collapsed="1" x14ac:dyDescent="0.25">
      <c r="A45" s="126"/>
      <c r="B45" s="127" t="s">
        <v>10</v>
      </c>
      <c r="C45" s="126">
        <v>62</v>
      </c>
      <c r="D45" s="126" t="s">
        <v>8</v>
      </c>
      <c r="E45" s="128">
        <v>9</v>
      </c>
      <c r="F45" s="129">
        <f>SUM(E45*C45)</f>
        <v>558</v>
      </c>
      <c r="G45" s="129">
        <f>SUM(F45*1.2)</f>
        <v>669.6</v>
      </c>
      <c r="I45" s="128"/>
    </row>
    <row r="46" spans="1:9" ht="15.6" customHeight="1" outlineLevel="1" x14ac:dyDescent="0.25">
      <c r="A46" s="126"/>
      <c r="B46" s="127" t="s">
        <v>233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>SUM(F46*1.2)</f>
        <v>84</v>
      </c>
      <c r="I46" s="128"/>
    </row>
    <row r="47" spans="1:9" ht="15.6" customHeight="1" x14ac:dyDescent="0.25">
      <c r="A47" s="126"/>
      <c r="B47" s="131" t="s">
        <v>115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155</v>
      </c>
      <c r="C48" s="126">
        <v>7.56</v>
      </c>
      <c r="D48" s="126" t="s">
        <v>86</v>
      </c>
      <c r="E48" s="128">
        <v>150</v>
      </c>
      <c r="F48" s="129">
        <f>SUM(E48*C48)</f>
        <v>1134</v>
      </c>
      <c r="G48" s="129">
        <f>SUM(F48*1.2)</f>
        <v>1360.8</v>
      </c>
      <c r="I48" s="128"/>
    </row>
    <row r="49" spans="1:9" ht="15.6" customHeight="1" outlineLevel="1" x14ac:dyDescent="0.25">
      <c r="A49" s="126"/>
      <c r="B49" s="130" t="s">
        <v>273</v>
      </c>
      <c r="C49" s="126"/>
      <c r="D49" s="126"/>
      <c r="E49" s="128"/>
      <c r="F49" s="129"/>
      <c r="G49" s="129"/>
      <c r="I49" s="128"/>
    </row>
    <row r="50" spans="1:9" ht="15.6" customHeight="1" x14ac:dyDescent="0.25">
      <c r="A50" s="126"/>
      <c r="B50" s="127" t="s">
        <v>153</v>
      </c>
      <c r="C50" s="126">
        <v>126</v>
      </c>
      <c r="D50" s="126" t="s">
        <v>8</v>
      </c>
      <c r="E50" s="128">
        <v>8</v>
      </c>
      <c r="F50" s="129">
        <f>SUM(E50*C50)</f>
        <v>1008</v>
      </c>
      <c r="G50" s="129">
        <f>SUM(F50*1.2)</f>
        <v>1209.5999999999999</v>
      </c>
      <c r="I50" s="128"/>
    </row>
    <row r="51" spans="1:9" ht="15.6" customHeight="1" x14ac:dyDescent="0.25">
      <c r="A51" s="126"/>
      <c r="B51" s="127" t="s">
        <v>156</v>
      </c>
      <c r="C51" s="126">
        <v>126</v>
      </c>
      <c r="D51" s="126" t="s">
        <v>8</v>
      </c>
      <c r="E51" s="128">
        <v>8</v>
      </c>
      <c r="F51" s="129">
        <f>SUM(E51*C51)</f>
        <v>1008</v>
      </c>
      <c r="G51" s="129">
        <f>SUM(F51*1.2)</f>
        <v>1209.5999999999999</v>
      </c>
      <c r="I51" s="128"/>
    </row>
    <row r="52" spans="1:9" ht="26.45" customHeight="1" x14ac:dyDescent="0.25">
      <c r="A52" s="126"/>
      <c r="B52" s="127" t="s">
        <v>267</v>
      </c>
      <c r="C52" s="126">
        <v>2.4</v>
      </c>
      <c r="D52" s="126" t="s">
        <v>86</v>
      </c>
      <c r="E52" s="128">
        <v>150</v>
      </c>
      <c r="F52" s="129">
        <f>SUM(E52*C52)</f>
        <v>360</v>
      </c>
      <c r="G52" s="129">
        <f>SUM(F52*1.2)</f>
        <v>432</v>
      </c>
      <c r="I52" s="128"/>
    </row>
    <row r="53" spans="1:9" s="102" customFormat="1" ht="26.1" customHeight="1" x14ac:dyDescent="0.25">
      <c r="A53" s="126"/>
      <c r="B53" s="127" t="s">
        <v>268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>SUM(F53*1.2)</f>
        <v>624</v>
      </c>
      <c r="H53"/>
      <c r="I53" s="128"/>
    </row>
    <row r="54" spans="1:9" ht="27.6" customHeight="1" x14ac:dyDescent="0.25">
      <c r="A54" s="186" t="s">
        <v>130</v>
      </c>
      <c r="B54" s="186"/>
      <c r="C54" s="186"/>
      <c r="D54" s="186"/>
      <c r="E54" s="186"/>
      <c r="F54" s="135">
        <f>SUM(F42:F53)</f>
        <v>5925.2</v>
      </c>
      <c r="G54" s="135">
        <f>SUM(F54*1.2)</f>
        <v>7110.24</v>
      </c>
      <c r="H54" s="6"/>
      <c r="I54" s="6"/>
    </row>
    <row r="55" spans="1:9" ht="33.6" customHeight="1" x14ac:dyDescent="0.25">
      <c r="A55" s="187" t="s">
        <v>122</v>
      </c>
      <c r="B55" s="187"/>
      <c r="C55" s="187"/>
      <c r="D55" s="187"/>
      <c r="E55" s="187"/>
      <c r="F55" s="187"/>
      <c r="G55" s="187"/>
    </row>
    <row r="56" spans="1:9" ht="15.6" customHeight="1" x14ac:dyDescent="0.25">
      <c r="A56" s="126"/>
      <c r="B56" s="131" t="s">
        <v>131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11</v>
      </c>
      <c r="C57" s="132">
        <v>301.56</v>
      </c>
      <c r="D57" s="132" t="s">
        <v>2</v>
      </c>
      <c r="E57" s="128">
        <v>1.5</v>
      </c>
      <c r="F57" s="129">
        <f>SUM(E57*C57)</f>
        <v>452.34000000000003</v>
      </c>
      <c r="G57" s="129">
        <f>SUM(F57*1.2)</f>
        <v>542.80799999999999</v>
      </c>
      <c r="H57" s="128"/>
    </row>
    <row r="58" spans="1:9" ht="15.6" customHeight="1" outlineLevel="1" x14ac:dyDescent="0.25">
      <c r="A58" s="126"/>
      <c r="B58" s="130" t="s">
        <v>172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173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90</v>
      </c>
      <c r="C60" s="132">
        <f>SUM(C57)</f>
        <v>301.56</v>
      </c>
      <c r="D60" s="132" t="s">
        <v>2</v>
      </c>
      <c r="E60" s="128">
        <v>0.4</v>
      </c>
      <c r="F60" s="129">
        <f>SUM(E60*C60)</f>
        <v>120.62400000000001</v>
      </c>
      <c r="G60" s="129">
        <f>SUM(F60*1.2)</f>
        <v>144.74880000000002</v>
      </c>
      <c r="H60" s="128"/>
    </row>
    <row r="61" spans="1:9" ht="15.6" customHeight="1" x14ac:dyDescent="0.25">
      <c r="A61" s="126"/>
      <c r="B61" s="127" t="s">
        <v>106</v>
      </c>
      <c r="C61" s="132">
        <v>40</v>
      </c>
      <c r="D61" s="132" t="s">
        <v>7</v>
      </c>
      <c r="E61" s="128">
        <v>3.6</v>
      </c>
      <c r="F61" s="129">
        <f>SUM(E61*C61)</f>
        <v>144</v>
      </c>
      <c r="G61" s="129">
        <f>SUM(F61*1.2)</f>
        <v>172.79999999999998</v>
      </c>
      <c r="H61" s="128"/>
    </row>
    <row r="62" spans="1:9" ht="15.6" customHeight="1" x14ac:dyDescent="0.25">
      <c r="A62" s="126"/>
      <c r="B62" s="127" t="s">
        <v>107</v>
      </c>
      <c r="C62" s="132">
        <v>160</v>
      </c>
      <c r="D62" s="132" t="s">
        <v>7</v>
      </c>
      <c r="E62" s="128">
        <v>3</v>
      </c>
      <c r="F62" s="129">
        <f>SUM(E62*C62)</f>
        <v>480</v>
      </c>
      <c r="G62" s="129">
        <f>SUM(F62*1.2)</f>
        <v>576</v>
      </c>
      <c r="H62" s="128"/>
    </row>
    <row r="63" spans="1:9" ht="15.6" customHeight="1" x14ac:dyDescent="0.25">
      <c r="A63" s="126"/>
      <c r="B63" s="127" t="s">
        <v>108</v>
      </c>
      <c r="C63" s="126">
        <f>SUM(C61:C62)</f>
        <v>200</v>
      </c>
      <c r="D63" s="126" t="s">
        <v>7</v>
      </c>
      <c r="E63" s="128">
        <v>0.4</v>
      </c>
      <c r="F63" s="129">
        <f>SUM(E63*C63)</f>
        <v>80</v>
      </c>
      <c r="G63" s="129">
        <f>SUM(F63*1.2)</f>
        <v>96</v>
      </c>
      <c r="H63" s="128"/>
    </row>
    <row r="64" spans="1:9" ht="15.6" customHeight="1" x14ac:dyDescent="0.25">
      <c r="A64" s="126"/>
      <c r="B64" s="127" t="s">
        <v>92</v>
      </c>
      <c r="C64" s="126">
        <v>54</v>
      </c>
      <c r="D64" s="126" t="s">
        <v>87</v>
      </c>
      <c r="E64" s="128">
        <v>30</v>
      </c>
      <c r="F64" s="129">
        <f>SUM(E64*C64)</f>
        <v>1620</v>
      </c>
      <c r="G64" s="129">
        <f>SUM(F64*1.2)</f>
        <v>1944</v>
      </c>
      <c r="H64" s="128"/>
    </row>
    <row r="65" spans="1:9" ht="15.6" customHeight="1" outlineLevel="1" x14ac:dyDescent="0.25">
      <c r="A65" s="126"/>
      <c r="B65" s="130" t="s">
        <v>174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175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91</v>
      </c>
      <c r="C67" s="126">
        <v>54</v>
      </c>
      <c r="D67" s="126" t="s">
        <v>87</v>
      </c>
      <c r="E67" s="128">
        <v>6.6</v>
      </c>
      <c r="F67" s="129">
        <f>SUM(E67*C67)</f>
        <v>356.4</v>
      </c>
      <c r="G67" s="129">
        <f>SUM(F67*1.2)</f>
        <v>427.67999999999995</v>
      </c>
      <c r="H67" s="128"/>
    </row>
    <row r="68" spans="1:9" ht="15.6" customHeight="1" outlineLevel="1" x14ac:dyDescent="0.25">
      <c r="A68" s="126"/>
      <c r="B68" s="130" t="s">
        <v>144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145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89</v>
      </c>
      <c r="C70" s="126">
        <f>SUM(C61+C62)*0.3</f>
        <v>60</v>
      </c>
      <c r="D70" s="126" t="s">
        <v>2</v>
      </c>
      <c r="E70" s="128">
        <v>1</v>
      </c>
      <c r="F70" s="129">
        <f>SUM(E70*C70)</f>
        <v>60</v>
      </c>
      <c r="G70" s="129">
        <f>SUM(F70*1.2)</f>
        <v>72</v>
      </c>
    </row>
    <row r="71" spans="1:9" ht="15.6" hidden="1" customHeight="1" outlineLevel="1" x14ac:dyDescent="0.25">
      <c r="A71" s="126"/>
      <c r="B71" s="130" t="s">
        <v>151</v>
      </c>
      <c r="C71" s="126"/>
      <c r="D71" s="126"/>
      <c r="E71" s="128"/>
      <c r="F71" s="129"/>
      <c r="G71" s="129"/>
    </row>
    <row r="72" spans="1:9" ht="27.6" customHeight="1" collapsed="1" x14ac:dyDescent="0.25">
      <c r="A72" s="186" t="s">
        <v>128</v>
      </c>
      <c r="B72" s="186"/>
      <c r="C72" s="186"/>
      <c r="D72" s="186"/>
      <c r="E72" s="186"/>
      <c r="F72" s="135">
        <f>SUM(F57:F70)</f>
        <v>3313.364</v>
      </c>
      <c r="G72" s="135">
        <f>SUM(F72*1.2)</f>
        <v>3976.0367999999999</v>
      </c>
      <c r="H72" s="6"/>
      <c r="I72" s="6"/>
    </row>
    <row r="73" spans="1:9" ht="38.450000000000003" customHeight="1" x14ac:dyDescent="0.25">
      <c r="A73" s="187" t="s">
        <v>123</v>
      </c>
      <c r="B73" s="187"/>
      <c r="C73" s="187"/>
      <c r="D73" s="187"/>
      <c r="E73" s="187"/>
      <c r="F73" s="187"/>
      <c r="G73" s="187"/>
      <c r="H73" s="108"/>
      <c r="I73" s="108"/>
    </row>
    <row r="74" spans="1:9" ht="15.6" customHeight="1" x14ac:dyDescent="0.25">
      <c r="A74" s="126"/>
      <c r="B74" s="131" t="s">
        <v>114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269</v>
      </c>
      <c r="C75" s="126">
        <v>275</v>
      </c>
      <c r="D75" s="126" t="s">
        <v>87</v>
      </c>
      <c r="E75" s="128">
        <v>28</v>
      </c>
      <c r="F75" s="129">
        <f t="shared" ref="F75:F83" si="2">SUM(E75*C75)</f>
        <v>7700</v>
      </c>
      <c r="G75" s="129">
        <f t="shared" ref="G75:G84" si="3">SUM(F75*1.2)</f>
        <v>9240</v>
      </c>
      <c r="I75" s="128"/>
    </row>
    <row r="76" spans="1:9" ht="15.6" customHeight="1" x14ac:dyDescent="0.25">
      <c r="A76" s="126"/>
      <c r="B76" s="127" t="s">
        <v>124</v>
      </c>
      <c r="C76" s="126">
        <v>810</v>
      </c>
      <c r="D76" s="126" t="s">
        <v>2</v>
      </c>
      <c r="E76" s="128">
        <v>1.5</v>
      </c>
      <c r="F76" s="129">
        <f t="shared" si="2"/>
        <v>1215</v>
      </c>
      <c r="G76" s="129">
        <f t="shared" si="3"/>
        <v>1458</v>
      </c>
      <c r="I76" s="128"/>
    </row>
    <row r="77" spans="1:9" ht="27" customHeight="1" x14ac:dyDescent="0.25">
      <c r="A77" s="126"/>
      <c r="B77" s="127" t="s">
        <v>125</v>
      </c>
      <c r="C77" s="126">
        <f>SUM(C76)</f>
        <v>810</v>
      </c>
      <c r="D77" s="126" t="s">
        <v>2</v>
      </c>
      <c r="E77" s="128">
        <v>1</v>
      </c>
      <c r="F77" s="129">
        <f t="shared" si="2"/>
        <v>810</v>
      </c>
      <c r="G77" s="129">
        <f t="shared" si="3"/>
        <v>972</v>
      </c>
      <c r="I77" s="128"/>
    </row>
    <row r="78" spans="1:9" ht="24.75" x14ac:dyDescent="0.25">
      <c r="A78" s="126"/>
      <c r="B78" s="127" t="s">
        <v>270</v>
      </c>
      <c r="C78" s="126">
        <v>162</v>
      </c>
      <c r="D78" s="126" t="s">
        <v>87</v>
      </c>
      <c r="E78" s="128">
        <v>28</v>
      </c>
      <c r="F78" s="129">
        <f t="shared" si="2"/>
        <v>4536</v>
      </c>
      <c r="G78" s="129">
        <f t="shared" si="3"/>
        <v>5443.2</v>
      </c>
      <c r="I78" s="128"/>
    </row>
    <row r="79" spans="1:9" ht="15.6" customHeight="1" x14ac:dyDescent="0.25">
      <c r="A79" s="126"/>
      <c r="B79" s="127" t="s">
        <v>126</v>
      </c>
      <c r="C79" s="126">
        <v>810</v>
      </c>
      <c r="D79" s="126" t="s">
        <v>2</v>
      </c>
      <c r="E79" s="128">
        <v>1.5</v>
      </c>
      <c r="F79" s="129">
        <f t="shared" si="2"/>
        <v>1215</v>
      </c>
      <c r="G79" s="129">
        <f t="shared" si="3"/>
        <v>1458</v>
      </c>
      <c r="I79" s="128"/>
    </row>
    <row r="80" spans="1:9" ht="15.6" customHeight="1" x14ac:dyDescent="0.25">
      <c r="A80" s="126"/>
      <c r="B80" s="127" t="s">
        <v>127</v>
      </c>
      <c r="C80" s="126">
        <f>SUM(C79)</f>
        <v>810</v>
      </c>
      <c r="D80" s="126" t="s">
        <v>2</v>
      </c>
      <c r="E80" s="128">
        <v>1</v>
      </c>
      <c r="F80" s="129">
        <f t="shared" si="2"/>
        <v>810</v>
      </c>
      <c r="G80" s="129">
        <f t="shared" si="3"/>
        <v>972</v>
      </c>
      <c r="I80" s="128"/>
    </row>
    <row r="81" spans="1:10" x14ac:dyDescent="0.25">
      <c r="A81" s="126"/>
      <c r="B81" s="127" t="s">
        <v>166</v>
      </c>
      <c r="C81" s="126">
        <v>44</v>
      </c>
      <c r="D81" s="126" t="s">
        <v>87</v>
      </c>
      <c r="E81" s="128">
        <v>28</v>
      </c>
      <c r="F81" s="129">
        <f t="shared" si="2"/>
        <v>1232</v>
      </c>
      <c r="G81" s="129">
        <f t="shared" si="3"/>
        <v>1478.3999999999999</v>
      </c>
      <c r="I81" s="128"/>
    </row>
    <row r="82" spans="1:10" ht="15.6" customHeight="1" x14ac:dyDescent="0.25">
      <c r="A82" s="126"/>
      <c r="B82" s="127" t="s">
        <v>126</v>
      </c>
      <c r="C82" s="126">
        <v>810</v>
      </c>
      <c r="D82" s="126" t="s">
        <v>2</v>
      </c>
      <c r="E82" s="128">
        <v>1.5</v>
      </c>
      <c r="F82" s="129">
        <f t="shared" si="2"/>
        <v>1215</v>
      </c>
      <c r="G82" s="129">
        <f t="shared" si="3"/>
        <v>1458</v>
      </c>
      <c r="I82" s="128"/>
    </row>
    <row r="83" spans="1:10" ht="15.6" customHeight="1" x14ac:dyDescent="0.25">
      <c r="A83" s="126"/>
      <c r="B83" s="127" t="s">
        <v>127</v>
      </c>
      <c r="C83" s="126">
        <f>SUM(C82)</f>
        <v>810</v>
      </c>
      <c r="D83" s="126" t="s">
        <v>2</v>
      </c>
      <c r="E83" s="128">
        <v>1</v>
      </c>
      <c r="F83" s="129">
        <f t="shared" si="2"/>
        <v>810</v>
      </c>
      <c r="G83" s="129">
        <f t="shared" si="3"/>
        <v>972</v>
      </c>
      <c r="I83" s="128"/>
    </row>
    <row r="84" spans="1:10" ht="30.6" customHeight="1" x14ac:dyDescent="0.25">
      <c r="A84" s="186" t="s">
        <v>129</v>
      </c>
      <c r="B84" s="186"/>
      <c r="C84" s="186"/>
      <c r="D84" s="186"/>
      <c r="E84" s="186"/>
      <c r="F84" s="135">
        <f>SUM(F75:F83)</f>
        <v>19543</v>
      </c>
      <c r="G84" s="135">
        <f t="shared" si="3"/>
        <v>23451.599999999999</v>
      </c>
      <c r="H84" s="6"/>
      <c r="I84" s="6"/>
    </row>
    <row r="85" spans="1:10" ht="30.6" customHeight="1" x14ac:dyDescent="0.25">
      <c r="A85" s="186"/>
      <c r="B85" s="186"/>
      <c r="C85" s="186"/>
      <c r="D85" s="186"/>
      <c r="E85" s="186"/>
      <c r="F85" s="135"/>
      <c r="G85" s="135"/>
      <c r="H85" s="6"/>
      <c r="I85" s="6"/>
    </row>
    <row r="86" spans="1:10" ht="39" customHeight="1" x14ac:dyDescent="0.25">
      <c r="A86" s="187" t="s">
        <v>259</v>
      </c>
      <c r="B86" s="187"/>
      <c r="C86" s="187"/>
      <c r="D86" s="187"/>
      <c r="E86" s="187"/>
      <c r="F86" s="187"/>
      <c r="G86" s="187"/>
      <c r="H86" s="106"/>
    </row>
    <row r="87" spans="1:10" ht="36.75" x14ac:dyDescent="0.25">
      <c r="A87" s="126"/>
      <c r="B87" s="127" t="s">
        <v>260</v>
      </c>
      <c r="C87" s="126">
        <v>810</v>
      </c>
      <c r="D87" s="126" t="s">
        <v>2</v>
      </c>
      <c r="E87" s="128">
        <v>13.9</v>
      </c>
      <c r="F87" s="129">
        <f>SUM(C87*E87)</f>
        <v>11259</v>
      </c>
      <c r="G87" s="129">
        <f>SUM(F87*1.2)</f>
        <v>13510.8</v>
      </c>
      <c r="H87" s="128"/>
      <c r="I87" s="5"/>
      <c r="J87" s="5"/>
    </row>
    <row r="88" spans="1:10" ht="15.6" customHeight="1" x14ac:dyDescent="0.25">
      <c r="A88" s="126"/>
      <c r="B88" s="127" t="s">
        <v>277</v>
      </c>
      <c r="C88" s="126">
        <v>230.4</v>
      </c>
      <c r="D88" s="126" t="s">
        <v>93</v>
      </c>
      <c r="E88" s="128">
        <v>5</v>
      </c>
      <c r="F88" s="129">
        <f>SUM(C88*E88)</f>
        <v>1152</v>
      </c>
      <c r="G88" s="129">
        <f>SUM(F88*1.2)</f>
        <v>1382.3999999999999</v>
      </c>
      <c r="H88" s="128"/>
      <c r="I88" s="5"/>
    </row>
    <row r="89" spans="1:10" ht="15.6" customHeight="1" x14ac:dyDescent="0.25">
      <c r="A89" s="126"/>
      <c r="B89" s="127" t="s">
        <v>202</v>
      </c>
      <c r="C89" s="126">
        <v>500</v>
      </c>
      <c r="D89" s="126" t="s">
        <v>7</v>
      </c>
      <c r="E89" s="128">
        <v>0.4</v>
      </c>
      <c r="F89" s="129">
        <f>SUM(C89*E89)</f>
        <v>200</v>
      </c>
      <c r="G89" s="129">
        <f>SUM(F89*1.2)</f>
        <v>240</v>
      </c>
      <c r="H89" s="128"/>
      <c r="J89" s="5"/>
    </row>
    <row r="90" spans="1:10" ht="37.35" customHeight="1" x14ac:dyDescent="0.25">
      <c r="A90" s="126"/>
      <c r="B90" s="127" t="s">
        <v>261</v>
      </c>
      <c r="C90" s="126">
        <v>289</v>
      </c>
      <c r="D90" s="126" t="s">
        <v>7</v>
      </c>
      <c r="E90" s="128">
        <v>0.7</v>
      </c>
      <c r="F90" s="129">
        <f>SUM(C90*E90)</f>
        <v>202.29999999999998</v>
      </c>
      <c r="G90" s="129">
        <f>SUM(F90*1.2)</f>
        <v>242.75999999999996</v>
      </c>
      <c r="H90" s="128"/>
      <c r="I90" s="5"/>
    </row>
    <row r="91" spans="1:10" ht="14.45" customHeight="1" outlineLevel="1" x14ac:dyDescent="0.25">
      <c r="A91" s="126"/>
      <c r="B91" s="170" t="s">
        <v>147</v>
      </c>
      <c r="C91" s="126"/>
      <c r="D91" s="126"/>
      <c r="E91" s="128"/>
      <c r="F91" s="129"/>
      <c r="G91" s="129"/>
      <c r="H91" s="128"/>
      <c r="I91" s="5"/>
    </row>
    <row r="92" spans="1:10" ht="14.45" customHeight="1" outlineLevel="1" x14ac:dyDescent="0.25">
      <c r="A92" s="126"/>
      <c r="B92" s="170" t="s">
        <v>262</v>
      </c>
      <c r="C92" s="126"/>
      <c r="D92" s="126"/>
      <c r="E92" s="128"/>
      <c r="F92" s="129"/>
      <c r="G92" s="129"/>
      <c r="H92" s="128"/>
      <c r="I92" s="5"/>
    </row>
    <row r="93" spans="1:10" ht="14.45" customHeight="1" outlineLevel="1" x14ac:dyDescent="0.25">
      <c r="A93" s="126"/>
      <c r="B93" s="170" t="s">
        <v>165</v>
      </c>
      <c r="C93" s="126"/>
      <c r="D93" s="126"/>
      <c r="E93" s="128"/>
      <c r="F93" s="129"/>
      <c r="G93" s="129"/>
      <c r="H93" s="128"/>
      <c r="I93" s="5"/>
    </row>
    <row r="94" spans="1:10" ht="15.6" customHeight="1" x14ac:dyDescent="0.25">
      <c r="A94" s="126"/>
      <c r="B94" s="127" t="s">
        <v>167</v>
      </c>
      <c r="C94" s="126">
        <v>15</v>
      </c>
      <c r="D94" s="126" t="s">
        <v>94</v>
      </c>
      <c r="E94" s="128">
        <v>120</v>
      </c>
      <c r="F94" s="129">
        <f>SUM(C94*E94)</f>
        <v>1800</v>
      </c>
      <c r="G94" s="129">
        <f>SUM(F94*1.2)</f>
        <v>2160</v>
      </c>
      <c r="H94" s="128"/>
    </row>
    <row r="95" spans="1:10" ht="15.6" customHeight="1" outlineLevel="1" x14ac:dyDescent="0.25">
      <c r="A95" s="126"/>
      <c r="B95" s="130" t="s">
        <v>263</v>
      </c>
      <c r="C95" s="126"/>
      <c r="D95" s="126"/>
      <c r="E95" s="128"/>
      <c r="F95" s="129"/>
      <c r="G95" s="129"/>
      <c r="H95" s="128"/>
    </row>
    <row r="96" spans="1:10" ht="15.6" customHeight="1" x14ac:dyDescent="0.25">
      <c r="A96" s="126"/>
      <c r="B96" s="127" t="s">
        <v>264</v>
      </c>
      <c r="C96" s="126">
        <v>810</v>
      </c>
      <c r="D96" s="126" t="s">
        <v>2</v>
      </c>
      <c r="E96" s="128">
        <v>7</v>
      </c>
      <c r="F96" s="129">
        <f>SUM(C96*E96)</f>
        <v>5670</v>
      </c>
      <c r="G96" s="129">
        <f>SUM(F96*1.2)</f>
        <v>6804</v>
      </c>
      <c r="H96" s="128"/>
    </row>
    <row r="97" spans="1:10" ht="30" customHeight="1" x14ac:dyDescent="0.25">
      <c r="A97" s="188" t="s">
        <v>98</v>
      </c>
      <c r="B97" s="188"/>
      <c r="C97" s="188"/>
      <c r="D97" s="188"/>
      <c r="E97" s="188"/>
      <c r="F97" s="135">
        <f>SUM(F87:F96)</f>
        <v>20283.3</v>
      </c>
      <c r="G97" s="135">
        <f>SUM(F97*1.2)</f>
        <v>24339.96</v>
      </c>
      <c r="H97" s="107"/>
      <c r="I97" s="6"/>
      <c r="J97" s="5"/>
    </row>
    <row r="98" spans="1:10" ht="39" customHeight="1" x14ac:dyDescent="0.25">
      <c r="A98" s="187" t="s">
        <v>117</v>
      </c>
      <c r="B98" s="187"/>
      <c r="C98" s="187"/>
      <c r="D98" s="187"/>
      <c r="E98" s="187"/>
      <c r="F98" s="187"/>
      <c r="G98" s="187"/>
      <c r="H98" s="106"/>
    </row>
    <row r="99" spans="1:10" ht="16.5" customHeight="1" x14ac:dyDescent="0.25">
      <c r="A99" s="179"/>
      <c r="B99" s="165" t="s">
        <v>178</v>
      </c>
      <c r="C99" s="179"/>
      <c r="D99" s="179"/>
      <c r="E99" s="179"/>
      <c r="F99" s="179"/>
      <c r="G99" s="179"/>
      <c r="H99" s="106"/>
    </row>
    <row r="100" spans="1:10" x14ac:dyDescent="0.25">
      <c r="A100" s="126"/>
      <c r="B100" s="127" t="s">
        <v>179</v>
      </c>
      <c r="C100" s="126">
        <v>1</v>
      </c>
      <c r="D100" s="126" t="s">
        <v>180</v>
      </c>
      <c r="E100" s="129">
        <v>890</v>
      </c>
      <c r="F100" s="129">
        <f t="shared" ref="F100:F122" si="4">SUM(C100*E100)</f>
        <v>890</v>
      </c>
      <c r="G100" s="129">
        <f t="shared" ref="G100:G123" si="5">SUM(F100*1.2)</f>
        <v>1068</v>
      </c>
      <c r="H100" s="129"/>
      <c r="I100" s="5"/>
    </row>
    <row r="101" spans="1:10" ht="25.5" x14ac:dyDescent="0.25">
      <c r="A101" s="126"/>
      <c r="B101" s="127" t="s">
        <v>181</v>
      </c>
      <c r="C101" s="126">
        <v>2</v>
      </c>
      <c r="D101" s="126" t="s">
        <v>182</v>
      </c>
      <c r="E101" s="129">
        <v>42</v>
      </c>
      <c r="F101" s="129">
        <f t="shared" si="4"/>
        <v>84</v>
      </c>
      <c r="G101" s="129">
        <f t="shared" si="5"/>
        <v>100.8</v>
      </c>
      <c r="H101" s="129"/>
      <c r="I101" s="5"/>
    </row>
    <row r="102" spans="1:10" x14ac:dyDescent="0.25">
      <c r="A102" s="126"/>
      <c r="B102" s="127" t="s">
        <v>183</v>
      </c>
      <c r="C102" s="126">
        <v>2</v>
      </c>
      <c r="D102" s="126" t="s">
        <v>182</v>
      </c>
      <c r="E102" s="129">
        <v>14</v>
      </c>
      <c r="F102" s="129">
        <f t="shared" si="4"/>
        <v>28</v>
      </c>
      <c r="G102" s="129">
        <f t="shared" si="5"/>
        <v>33.6</v>
      </c>
      <c r="H102" s="129"/>
      <c r="I102" s="5"/>
    </row>
    <row r="103" spans="1:10" x14ac:dyDescent="0.25">
      <c r="A103" s="126"/>
      <c r="B103" s="127" t="s">
        <v>184</v>
      </c>
      <c r="C103" s="126">
        <v>1</v>
      </c>
      <c r="D103" s="126" t="s">
        <v>182</v>
      </c>
      <c r="E103" s="129">
        <v>59.9</v>
      </c>
      <c r="F103" s="129">
        <f t="shared" si="4"/>
        <v>59.9</v>
      </c>
      <c r="G103" s="129">
        <f t="shared" si="5"/>
        <v>71.88</v>
      </c>
      <c r="H103" s="129"/>
      <c r="I103" s="5"/>
    </row>
    <row r="104" spans="1:10" ht="25.5" x14ac:dyDescent="0.25">
      <c r="A104" s="126"/>
      <c r="B104" s="127" t="s">
        <v>185</v>
      </c>
      <c r="C104" s="126">
        <v>1</v>
      </c>
      <c r="D104" s="126" t="s">
        <v>180</v>
      </c>
      <c r="E104" s="129">
        <v>10</v>
      </c>
      <c r="F104" s="129">
        <f t="shared" si="4"/>
        <v>10</v>
      </c>
      <c r="G104" s="129">
        <f t="shared" si="5"/>
        <v>12</v>
      </c>
      <c r="H104" s="129"/>
      <c r="I104" s="5"/>
    </row>
    <row r="105" spans="1:10" x14ac:dyDescent="0.25">
      <c r="A105" s="126"/>
      <c r="B105" s="127" t="s">
        <v>186</v>
      </c>
      <c r="C105" s="126">
        <v>1</v>
      </c>
      <c r="D105" s="126" t="s">
        <v>103</v>
      </c>
      <c r="E105" s="128">
        <v>35</v>
      </c>
      <c r="F105" s="129">
        <f t="shared" si="4"/>
        <v>35</v>
      </c>
      <c r="G105" s="129">
        <f t="shared" si="5"/>
        <v>42</v>
      </c>
      <c r="H105" s="128"/>
      <c r="I105" s="5"/>
    </row>
    <row r="106" spans="1:10" ht="15.75" x14ac:dyDescent="0.25">
      <c r="A106" s="126"/>
      <c r="B106" s="166" t="s">
        <v>187</v>
      </c>
      <c r="C106" s="126"/>
      <c r="D106" s="126"/>
      <c r="E106" s="129"/>
      <c r="F106" s="129"/>
      <c r="G106" s="129"/>
      <c r="H106" s="129"/>
      <c r="I106" s="5"/>
    </row>
    <row r="107" spans="1:10" x14ac:dyDescent="0.25">
      <c r="A107" s="126"/>
      <c r="B107" s="127" t="s">
        <v>235</v>
      </c>
      <c r="C107" s="126">
        <v>1</v>
      </c>
      <c r="D107" s="126" t="s">
        <v>9</v>
      </c>
      <c r="E107" s="129">
        <v>450</v>
      </c>
      <c r="F107" s="129">
        <f t="shared" ref="F107:F116" si="6">SUM(C107*E107)</f>
        <v>450</v>
      </c>
      <c r="G107" s="129">
        <f t="shared" si="5"/>
        <v>540</v>
      </c>
      <c r="H107" s="129"/>
    </row>
    <row r="108" spans="1:10" x14ac:dyDescent="0.25">
      <c r="A108" s="126"/>
      <c r="B108" s="127" t="s">
        <v>188</v>
      </c>
      <c r="C108" s="126">
        <v>1</v>
      </c>
      <c r="D108" s="126" t="s">
        <v>182</v>
      </c>
      <c r="E108" s="129">
        <v>83.9</v>
      </c>
      <c r="F108" s="129">
        <f t="shared" si="6"/>
        <v>83.9</v>
      </c>
      <c r="G108" s="129">
        <f t="shared" si="5"/>
        <v>100.68</v>
      </c>
      <c r="H108" s="129"/>
    </row>
    <row r="109" spans="1:10" x14ac:dyDescent="0.25">
      <c r="A109" s="126"/>
      <c r="B109" s="127" t="s">
        <v>189</v>
      </c>
      <c r="C109" s="126">
        <v>2</v>
      </c>
      <c r="D109" s="126" t="s">
        <v>182</v>
      </c>
      <c r="E109" s="129">
        <v>28</v>
      </c>
      <c r="F109" s="129">
        <f t="shared" si="6"/>
        <v>56</v>
      </c>
      <c r="G109" s="129">
        <f t="shared" si="5"/>
        <v>67.2</v>
      </c>
      <c r="H109" s="129"/>
    </row>
    <row r="110" spans="1:10" x14ac:dyDescent="0.25">
      <c r="A110" s="126"/>
      <c r="B110" s="127" t="s">
        <v>190</v>
      </c>
      <c r="C110" s="126">
        <v>1</v>
      </c>
      <c r="D110" s="126" t="s">
        <v>182</v>
      </c>
      <c r="E110" s="129">
        <v>10</v>
      </c>
      <c r="F110" s="129">
        <f t="shared" si="6"/>
        <v>10</v>
      </c>
      <c r="G110" s="129">
        <f t="shared" si="5"/>
        <v>12</v>
      </c>
      <c r="H110" s="129"/>
    </row>
    <row r="111" spans="1:10" ht="25.5" x14ac:dyDescent="0.25">
      <c r="A111" s="126"/>
      <c r="B111" s="127" t="s">
        <v>191</v>
      </c>
      <c r="C111" s="126">
        <v>1</v>
      </c>
      <c r="D111" s="126" t="s">
        <v>182</v>
      </c>
      <c r="E111" s="129">
        <v>57.9</v>
      </c>
      <c r="F111" s="129">
        <f t="shared" si="6"/>
        <v>57.9</v>
      </c>
      <c r="G111" s="129">
        <f t="shared" si="5"/>
        <v>69.47999999999999</v>
      </c>
      <c r="H111" s="129"/>
    </row>
    <row r="112" spans="1:10" x14ac:dyDescent="0.25">
      <c r="A112" s="126"/>
      <c r="B112" s="127" t="s">
        <v>192</v>
      </c>
      <c r="C112" s="126">
        <v>1</v>
      </c>
      <c r="D112" s="126" t="s">
        <v>9</v>
      </c>
      <c r="E112" s="128">
        <v>35</v>
      </c>
      <c r="F112" s="129">
        <f t="shared" ref="F112" si="7">SUM(C112*E112)</f>
        <v>35</v>
      </c>
      <c r="G112" s="129">
        <f t="shared" si="5"/>
        <v>42</v>
      </c>
      <c r="H112" s="128"/>
      <c r="I112" s="5"/>
    </row>
    <row r="113" spans="1:9" ht="15.75" x14ac:dyDescent="0.25">
      <c r="A113" s="126"/>
      <c r="B113" s="167" t="s">
        <v>193</v>
      </c>
      <c r="C113" s="126"/>
      <c r="D113" s="126"/>
      <c r="E113" s="129"/>
      <c r="F113" s="129"/>
      <c r="G113" s="129"/>
      <c r="H113" s="129"/>
    </row>
    <row r="114" spans="1:9" ht="25.5" x14ac:dyDescent="0.25">
      <c r="A114" s="126"/>
      <c r="B114" s="127" t="s">
        <v>194</v>
      </c>
      <c r="C114" s="126">
        <v>2</v>
      </c>
      <c r="D114" s="126" t="s">
        <v>182</v>
      </c>
      <c r="E114" s="129">
        <v>1990</v>
      </c>
      <c r="F114" s="129">
        <f t="shared" si="6"/>
        <v>3980</v>
      </c>
      <c r="G114" s="129">
        <f t="shared" si="5"/>
        <v>4776</v>
      </c>
      <c r="H114" s="129"/>
    </row>
    <row r="115" spans="1:9" x14ac:dyDescent="0.25">
      <c r="A115" s="126"/>
      <c r="B115" s="127" t="s">
        <v>195</v>
      </c>
      <c r="C115" s="126">
        <v>2</v>
      </c>
      <c r="D115" s="126" t="s">
        <v>182</v>
      </c>
      <c r="E115" s="129">
        <v>20</v>
      </c>
      <c r="F115" s="129">
        <f t="shared" si="6"/>
        <v>40</v>
      </c>
      <c r="G115" s="129">
        <f t="shared" si="5"/>
        <v>48</v>
      </c>
      <c r="H115" s="129"/>
    </row>
    <row r="116" spans="1:9" x14ac:dyDescent="0.25">
      <c r="A116" s="126"/>
      <c r="B116" s="127" t="s">
        <v>196</v>
      </c>
      <c r="C116" s="126">
        <v>2</v>
      </c>
      <c r="D116" s="126" t="s">
        <v>182</v>
      </c>
      <c r="E116" s="128">
        <v>300</v>
      </c>
      <c r="F116" s="129">
        <f t="shared" si="6"/>
        <v>600</v>
      </c>
      <c r="G116" s="129">
        <f t="shared" si="5"/>
        <v>720</v>
      </c>
      <c r="H116" s="128"/>
      <c r="I116" s="5"/>
    </row>
    <row r="117" spans="1:9" ht="15.75" x14ac:dyDescent="0.25">
      <c r="A117" s="126"/>
      <c r="B117" s="168" t="s">
        <v>197</v>
      </c>
      <c r="C117" s="126"/>
      <c r="D117" s="126"/>
      <c r="E117" s="129"/>
      <c r="F117" s="129"/>
      <c r="G117" s="129"/>
      <c r="H117" s="129"/>
    </row>
    <row r="118" spans="1:9" ht="27" customHeight="1" x14ac:dyDescent="0.25">
      <c r="A118" s="126"/>
      <c r="B118" s="127" t="s">
        <v>198</v>
      </c>
      <c r="C118" s="126">
        <v>2</v>
      </c>
      <c r="D118" s="126" t="s">
        <v>8</v>
      </c>
      <c r="E118" s="129">
        <v>990</v>
      </c>
      <c r="F118" s="129">
        <f t="shared" si="4"/>
        <v>1980</v>
      </c>
      <c r="G118" s="129">
        <f t="shared" si="5"/>
        <v>2376</v>
      </c>
      <c r="H118" s="129"/>
    </row>
    <row r="119" spans="1:9" ht="24.75" x14ac:dyDescent="0.25">
      <c r="A119" s="126"/>
      <c r="B119" s="127" t="s">
        <v>199</v>
      </c>
      <c r="C119" s="126">
        <v>4</v>
      </c>
      <c r="D119" s="126" t="s">
        <v>182</v>
      </c>
      <c r="E119" s="129">
        <v>42</v>
      </c>
      <c r="F119" s="129">
        <f t="shared" si="4"/>
        <v>168</v>
      </c>
      <c r="G119" s="129">
        <f t="shared" si="5"/>
        <v>201.6</v>
      </c>
      <c r="H119" s="129"/>
      <c r="I119" s="5"/>
    </row>
    <row r="120" spans="1:9" x14ac:dyDescent="0.25">
      <c r="A120" s="126"/>
      <c r="B120" s="127" t="s">
        <v>200</v>
      </c>
      <c r="C120" s="126">
        <v>4</v>
      </c>
      <c r="D120" s="126" t="s">
        <v>182</v>
      </c>
      <c r="E120" s="129">
        <v>14</v>
      </c>
      <c r="F120" s="129">
        <f t="shared" si="4"/>
        <v>56</v>
      </c>
      <c r="G120" s="129">
        <f t="shared" si="5"/>
        <v>67.2</v>
      </c>
      <c r="H120" s="129"/>
      <c r="I120" s="5"/>
    </row>
    <row r="121" spans="1:9" ht="27" customHeight="1" x14ac:dyDescent="0.25">
      <c r="A121" s="126"/>
      <c r="B121" s="127" t="s">
        <v>265</v>
      </c>
      <c r="C121" s="126">
        <v>2</v>
      </c>
      <c r="D121" s="126" t="s">
        <v>182</v>
      </c>
      <c r="E121" s="129">
        <v>62.9</v>
      </c>
      <c r="F121" s="129">
        <f t="shared" si="4"/>
        <v>125.8</v>
      </c>
      <c r="G121" s="129">
        <f t="shared" si="5"/>
        <v>150.95999999999998</v>
      </c>
      <c r="H121" s="129"/>
    </row>
    <row r="122" spans="1:9" x14ac:dyDescent="0.25">
      <c r="A122" s="126"/>
      <c r="B122" s="127" t="s">
        <v>201</v>
      </c>
      <c r="C122" s="126">
        <v>2</v>
      </c>
      <c r="D122" s="126" t="s">
        <v>182</v>
      </c>
      <c r="E122" s="128">
        <v>45</v>
      </c>
      <c r="F122" s="129">
        <f t="shared" si="4"/>
        <v>90</v>
      </c>
      <c r="G122" s="129">
        <f t="shared" si="5"/>
        <v>108</v>
      </c>
      <c r="H122" s="128"/>
      <c r="I122" s="5"/>
    </row>
    <row r="123" spans="1:9" ht="26.45" customHeight="1" x14ac:dyDescent="0.25">
      <c r="A123" s="188" t="s">
        <v>99</v>
      </c>
      <c r="B123" s="188"/>
      <c r="C123" s="188"/>
      <c r="D123" s="188"/>
      <c r="E123" s="188"/>
      <c r="F123" s="169">
        <f>SUM(F100:F122)</f>
        <v>8839.5</v>
      </c>
      <c r="G123" s="169">
        <f t="shared" si="5"/>
        <v>10607.4</v>
      </c>
      <c r="H123" s="107"/>
      <c r="I123" s="6"/>
    </row>
    <row r="124" spans="1:9" ht="35.450000000000003" customHeight="1" x14ac:dyDescent="0.25">
      <c r="A124" s="187" t="s">
        <v>119</v>
      </c>
      <c r="B124" s="187"/>
      <c r="C124" s="187"/>
      <c r="D124" s="187"/>
      <c r="E124" s="187"/>
      <c r="F124" s="187"/>
      <c r="G124" s="187"/>
      <c r="H124" s="106"/>
    </row>
    <row r="125" spans="1:9" ht="27" customHeight="1" x14ac:dyDescent="0.25">
      <c r="A125" s="126"/>
      <c r="B125" s="127" t="s">
        <v>272</v>
      </c>
      <c r="C125" s="126">
        <v>114</v>
      </c>
      <c r="D125" s="134" t="s">
        <v>2</v>
      </c>
      <c r="E125" s="129">
        <v>39.9</v>
      </c>
      <c r="F125" s="129">
        <f>SUM(C125*E125)</f>
        <v>4548.5999999999995</v>
      </c>
      <c r="G125" s="129">
        <f>SUM(F125*1.2)</f>
        <v>5458.3199999999988</v>
      </c>
      <c r="H125" s="129"/>
      <c r="I125" s="129"/>
    </row>
    <row r="126" spans="1:9" ht="15.6" customHeight="1" outlineLevel="1" x14ac:dyDescent="0.25">
      <c r="A126" s="126"/>
      <c r="B126" s="130" t="s">
        <v>234</v>
      </c>
      <c r="C126" s="126"/>
      <c r="D126" s="134"/>
      <c r="E126" s="129"/>
      <c r="F126" s="129"/>
      <c r="G126" s="129"/>
      <c r="H126" s="129"/>
      <c r="I126" s="129"/>
    </row>
    <row r="127" spans="1:9" ht="26.25" customHeight="1" x14ac:dyDescent="0.25">
      <c r="A127" s="126"/>
      <c r="B127" s="127" t="s">
        <v>88</v>
      </c>
      <c r="C127" s="126">
        <v>114</v>
      </c>
      <c r="D127" s="134" t="s">
        <v>7</v>
      </c>
      <c r="E127" s="129">
        <v>39.9</v>
      </c>
      <c r="F127" s="129">
        <f>SUM(C127*E127)</f>
        <v>4548.5999999999995</v>
      </c>
      <c r="G127" s="129">
        <f>SUM(F127*1.2)</f>
        <v>5458.3199999999988</v>
      </c>
      <c r="H127" s="129"/>
      <c r="I127" s="129"/>
    </row>
    <row r="128" spans="1:9" ht="15.6" customHeight="1" outlineLevel="1" x14ac:dyDescent="0.25">
      <c r="A128" s="126"/>
      <c r="B128" s="130" t="s">
        <v>234</v>
      </c>
      <c r="C128" s="126"/>
      <c r="D128" s="134"/>
      <c r="E128" s="129"/>
      <c r="F128" s="129"/>
      <c r="G128" s="129"/>
      <c r="H128" s="129"/>
      <c r="I128" s="129"/>
    </row>
    <row r="129" spans="1:9" ht="26.45" customHeight="1" x14ac:dyDescent="0.25">
      <c r="A129" s="126"/>
      <c r="B129" s="127" t="s">
        <v>239</v>
      </c>
      <c r="C129" s="126">
        <v>12</v>
      </c>
      <c r="D129" s="134" t="s">
        <v>8</v>
      </c>
      <c r="E129" s="129">
        <v>45</v>
      </c>
      <c r="F129" s="129">
        <f t="shared" ref="F129:F140" si="8">SUM(C129*E129)</f>
        <v>540</v>
      </c>
      <c r="G129" s="129">
        <f t="shared" ref="G129:G140" si="9">SUM(F129*1.2)</f>
        <v>648</v>
      </c>
      <c r="H129" s="129"/>
      <c r="I129" s="129"/>
    </row>
    <row r="130" spans="1:9" ht="26.45" customHeight="1" x14ac:dyDescent="0.25">
      <c r="A130" s="126"/>
      <c r="B130" s="127" t="s">
        <v>240</v>
      </c>
      <c r="C130" s="126">
        <v>4</v>
      </c>
      <c r="D130" s="134" t="s">
        <v>8</v>
      </c>
      <c r="E130" s="129">
        <v>45</v>
      </c>
      <c r="F130" s="129">
        <f t="shared" si="8"/>
        <v>180</v>
      </c>
      <c r="G130" s="129">
        <f t="shared" si="9"/>
        <v>216</v>
      </c>
      <c r="H130" s="129"/>
      <c r="I130" s="129"/>
    </row>
    <row r="131" spans="1:9" ht="26.45" customHeight="1" x14ac:dyDescent="0.25">
      <c r="A131" s="126"/>
      <c r="B131" s="127" t="s">
        <v>238</v>
      </c>
      <c r="C131" s="126">
        <v>54</v>
      </c>
      <c r="D131" s="134" t="s">
        <v>8</v>
      </c>
      <c r="E131" s="129">
        <v>45</v>
      </c>
      <c r="F131" s="129">
        <f t="shared" si="8"/>
        <v>2430</v>
      </c>
      <c r="G131" s="129">
        <f t="shared" si="9"/>
        <v>2916</v>
      </c>
      <c r="H131" s="129"/>
      <c r="I131" s="129"/>
    </row>
    <row r="132" spans="1:9" ht="15.6" customHeight="1" x14ac:dyDescent="0.25">
      <c r="A132" s="126"/>
      <c r="B132" s="127" t="s">
        <v>252</v>
      </c>
      <c r="C132" s="126">
        <v>38</v>
      </c>
      <c r="D132" s="134" t="s">
        <v>8</v>
      </c>
      <c r="E132" s="128">
        <v>18.850000000000001</v>
      </c>
      <c r="F132" s="129">
        <f t="shared" si="8"/>
        <v>716.30000000000007</v>
      </c>
      <c r="G132" s="129">
        <f t="shared" si="9"/>
        <v>859.56000000000006</v>
      </c>
      <c r="H132" s="128"/>
      <c r="I132" s="128"/>
    </row>
    <row r="133" spans="1:9" ht="15.6" customHeight="1" x14ac:dyDescent="0.25">
      <c r="A133" s="126"/>
      <c r="B133" s="127" t="s">
        <v>253</v>
      </c>
      <c r="C133" s="126">
        <v>24</v>
      </c>
      <c r="D133" s="134" t="s">
        <v>8</v>
      </c>
      <c r="E133" s="128">
        <v>57.9</v>
      </c>
      <c r="F133" s="129">
        <f t="shared" si="8"/>
        <v>1389.6</v>
      </c>
      <c r="G133" s="129">
        <f t="shared" si="9"/>
        <v>1667.5199999999998</v>
      </c>
      <c r="H133" s="128"/>
      <c r="I133" s="128"/>
    </row>
    <row r="134" spans="1:9" x14ac:dyDescent="0.25">
      <c r="A134" s="126"/>
      <c r="B134" s="127" t="s">
        <v>255</v>
      </c>
      <c r="C134" s="126">
        <v>122.85</v>
      </c>
      <c r="D134" s="134" t="s">
        <v>96</v>
      </c>
      <c r="E134" s="129">
        <v>11.99</v>
      </c>
      <c r="F134" s="129">
        <f t="shared" si="8"/>
        <v>1472.9714999999999</v>
      </c>
      <c r="G134" s="129">
        <f t="shared" si="9"/>
        <v>1767.5657999999999</v>
      </c>
      <c r="H134" s="129"/>
      <c r="I134" s="129"/>
    </row>
    <row r="135" spans="1:9" ht="15.6" customHeight="1" x14ac:dyDescent="0.25">
      <c r="A135" s="126"/>
      <c r="B135" s="127" t="s">
        <v>203</v>
      </c>
      <c r="C135" s="126">
        <v>4</v>
      </c>
      <c r="D135" s="134" t="s">
        <v>8</v>
      </c>
      <c r="E135" s="129">
        <v>12</v>
      </c>
      <c r="F135" s="129">
        <f t="shared" si="8"/>
        <v>48</v>
      </c>
      <c r="G135" s="129">
        <f t="shared" si="9"/>
        <v>57.599999999999994</v>
      </c>
      <c r="H135" s="129"/>
      <c r="I135" s="129"/>
    </row>
    <row r="136" spans="1:9" ht="15.6" customHeight="1" x14ac:dyDescent="0.25">
      <c r="A136" s="126"/>
      <c r="B136" s="127" t="s">
        <v>204</v>
      </c>
      <c r="C136" s="126">
        <v>6</v>
      </c>
      <c r="D136" s="134" t="s">
        <v>8</v>
      </c>
      <c r="E136" s="129">
        <v>7</v>
      </c>
      <c r="F136" s="129">
        <f t="shared" si="8"/>
        <v>42</v>
      </c>
      <c r="G136" s="129">
        <f t="shared" si="9"/>
        <v>50.4</v>
      </c>
      <c r="H136" s="129"/>
      <c r="I136" s="129"/>
    </row>
    <row r="137" spans="1:9" ht="15.6" customHeight="1" x14ac:dyDescent="0.25">
      <c r="A137" s="126"/>
      <c r="B137" s="127" t="s">
        <v>205</v>
      </c>
      <c r="C137" s="126">
        <v>6</v>
      </c>
      <c r="D137" s="134" t="s">
        <v>8</v>
      </c>
      <c r="E137" s="129">
        <v>7</v>
      </c>
      <c r="F137" s="129">
        <f t="shared" si="8"/>
        <v>42</v>
      </c>
      <c r="G137" s="129">
        <f t="shared" si="9"/>
        <v>50.4</v>
      </c>
      <c r="H137" s="129"/>
      <c r="I137" s="129"/>
    </row>
    <row r="138" spans="1:9" ht="15.6" customHeight="1" x14ac:dyDescent="0.25">
      <c r="A138" s="126"/>
      <c r="B138" s="127" t="s">
        <v>206</v>
      </c>
      <c r="C138" s="126">
        <v>54</v>
      </c>
      <c r="D138" s="134" t="s">
        <v>8</v>
      </c>
      <c r="E138" s="129">
        <v>7</v>
      </c>
      <c r="F138" s="129">
        <f t="shared" si="8"/>
        <v>378</v>
      </c>
      <c r="G138" s="129">
        <f t="shared" si="9"/>
        <v>453.59999999999997</v>
      </c>
      <c r="H138" s="129"/>
      <c r="I138" s="129"/>
    </row>
    <row r="139" spans="1:9" ht="15.6" customHeight="1" x14ac:dyDescent="0.25">
      <c r="A139" s="126"/>
      <c r="B139" s="127" t="s">
        <v>207</v>
      </c>
      <c r="C139" s="126">
        <v>38</v>
      </c>
      <c r="D139" s="134" t="s">
        <v>8</v>
      </c>
      <c r="E139" s="129">
        <v>0.35</v>
      </c>
      <c r="F139" s="129">
        <f t="shared" si="8"/>
        <v>13.299999999999999</v>
      </c>
      <c r="G139" s="129">
        <f t="shared" si="9"/>
        <v>15.959999999999997</v>
      </c>
      <c r="H139" s="129"/>
      <c r="I139" s="129"/>
    </row>
    <row r="140" spans="1:9" ht="26.1" customHeight="1" x14ac:dyDescent="0.25">
      <c r="A140" s="126"/>
      <c r="B140" s="127" t="s">
        <v>254</v>
      </c>
      <c r="C140" s="126">
        <v>234</v>
      </c>
      <c r="D140" s="126" t="s">
        <v>7</v>
      </c>
      <c r="E140" s="129">
        <v>11.99</v>
      </c>
      <c r="F140" s="129">
        <f t="shared" si="8"/>
        <v>2805.66</v>
      </c>
      <c r="G140" s="129">
        <f t="shared" si="9"/>
        <v>3366.7919999999999</v>
      </c>
      <c r="H140" s="129"/>
      <c r="I140" s="129"/>
    </row>
    <row r="141" spans="1:9" ht="26.1" customHeight="1" x14ac:dyDescent="0.25">
      <c r="A141" s="126"/>
      <c r="B141" s="127" t="s">
        <v>237</v>
      </c>
      <c r="C141" s="126">
        <v>2</v>
      </c>
      <c r="D141" s="126" t="s">
        <v>182</v>
      </c>
      <c r="E141" s="129">
        <v>690</v>
      </c>
      <c r="F141" s="129">
        <f t="shared" ref="F141" si="10">SUM(C141*E141)</f>
        <v>1380</v>
      </c>
      <c r="G141" s="129">
        <f t="shared" ref="G141" si="11">SUM(F141*1.2)</f>
        <v>1656</v>
      </c>
      <c r="H141" s="129"/>
      <c r="I141" s="129"/>
    </row>
    <row r="142" spans="1:9" ht="24.75" x14ac:dyDescent="0.25">
      <c r="A142" s="126"/>
      <c r="B142" s="127" t="s">
        <v>275</v>
      </c>
      <c r="C142" s="134">
        <v>406.8</v>
      </c>
      <c r="D142" s="134" t="s">
        <v>2</v>
      </c>
      <c r="E142" s="128">
        <v>4.95</v>
      </c>
      <c r="F142" s="129">
        <f>SUM(C142*E142)</f>
        <v>2013.66</v>
      </c>
      <c r="G142" s="129">
        <f>SUM(F142*1.2)</f>
        <v>2416.3919999999998</v>
      </c>
      <c r="H142" s="128"/>
      <c r="I142" s="128"/>
    </row>
    <row r="143" spans="1:9" ht="15.6" customHeight="1" outlineLevel="1" x14ac:dyDescent="0.25">
      <c r="A143" s="126"/>
      <c r="B143" s="130" t="s">
        <v>208</v>
      </c>
      <c r="C143" s="134"/>
      <c r="D143" s="134"/>
      <c r="E143" s="128"/>
      <c r="F143" s="129"/>
      <c r="G143" s="129"/>
      <c r="H143" s="128"/>
      <c r="I143" s="128"/>
    </row>
    <row r="144" spans="1:9" ht="26.45" customHeight="1" x14ac:dyDescent="0.25">
      <c r="A144" s="126"/>
      <c r="B144" s="127" t="s">
        <v>209</v>
      </c>
      <c r="C144" s="126">
        <v>4</v>
      </c>
      <c r="D144" s="134" t="s">
        <v>8</v>
      </c>
      <c r="E144" s="129">
        <v>32</v>
      </c>
      <c r="F144" s="129">
        <f t="shared" ref="F144:F146" si="12">SUM(C144*E144)</f>
        <v>128</v>
      </c>
      <c r="G144" s="129">
        <f t="shared" ref="G144:G146" si="13">SUM(F144*1.2)</f>
        <v>153.6</v>
      </c>
      <c r="H144" s="129"/>
      <c r="I144" s="129"/>
    </row>
    <row r="145" spans="1:9" ht="26.45" customHeight="1" x14ac:dyDescent="0.25">
      <c r="A145" s="126"/>
      <c r="B145" s="127" t="s">
        <v>210</v>
      </c>
      <c r="C145" s="126">
        <v>16</v>
      </c>
      <c r="D145" s="134" t="s">
        <v>8</v>
      </c>
      <c r="E145" s="129">
        <v>32</v>
      </c>
      <c r="F145" s="129">
        <f t="shared" si="12"/>
        <v>512</v>
      </c>
      <c r="G145" s="129">
        <f t="shared" si="13"/>
        <v>614.4</v>
      </c>
      <c r="H145" s="129"/>
      <c r="I145" s="129"/>
    </row>
    <row r="146" spans="1:9" ht="26.45" customHeight="1" x14ac:dyDescent="0.25">
      <c r="A146" s="126"/>
      <c r="B146" s="127" t="s">
        <v>211</v>
      </c>
      <c r="C146" s="126">
        <v>4</v>
      </c>
      <c r="D146" s="134" t="s">
        <v>8</v>
      </c>
      <c r="E146" s="129">
        <v>65</v>
      </c>
      <c r="F146" s="129">
        <f t="shared" si="12"/>
        <v>260</v>
      </c>
      <c r="G146" s="129">
        <f t="shared" si="13"/>
        <v>312</v>
      </c>
      <c r="H146" s="129"/>
      <c r="I146" s="129"/>
    </row>
    <row r="147" spans="1:9" ht="15.6" customHeight="1" x14ac:dyDescent="0.25">
      <c r="A147" s="126"/>
      <c r="B147" s="171"/>
      <c r="C147" s="172"/>
      <c r="D147" s="172"/>
      <c r="E147" s="128"/>
      <c r="F147" s="129"/>
      <c r="G147" s="129"/>
      <c r="H147" s="128"/>
      <c r="I147" s="128"/>
    </row>
    <row r="148" spans="1:9" x14ac:dyDescent="0.25">
      <c r="A148" s="126"/>
      <c r="B148" s="173" t="s">
        <v>212</v>
      </c>
      <c r="C148" s="134"/>
      <c r="D148" s="134"/>
      <c r="E148" s="128"/>
      <c r="F148" s="129"/>
      <c r="G148" s="129"/>
      <c r="H148" s="128"/>
      <c r="I148" s="128"/>
    </row>
    <row r="149" spans="1:9" x14ac:dyDescent="0.25">
      <c r="A149" s="126"/>
      <c r="B149" s="127" t="s">
        <v>213</v>
      </c>
      <c r="C149" s="134">
        <v>8</v>
      </c>
      <c r="D149" s="134" t="s">
        <v>182</v>
      </c>
      <c r="E149" s="174">
        <v>4.9000000000000004</v>
      </c>
      <c r="F149" s="129">
        <f t="shared" ref="F149:F161" si="14">SUM(C149*E149)</f>
        <v>39.200000000000003</v>
      </c>
      <c r="G149" s="129">
        <f t="shared" ref="G149:G161" si="15">SUM(F149*1.2)</f>
        <v>47.04</v>
      </c>
      <c r="H149" s="174"/>
      <c r="I149" s="174"/>
    </row>
    <row r="150" spans="1:9" x14ac:dyDescent="0.25">
      <c r="A150" s="126"/>
      <c r="B150" s="127" t="s">
        <v>214</v>
      </c>
      <c r="C150" s="134">
        <v>1</v>
      </c>
      <c r="D150" s="134" t="s">
        <v>215</v>
      </c>
      <c r="E150" s="174">
        <v>35</v>
      </c>
      <c r="F150" s="129">
        <f t="shared" si="14"/>
        <v>35</v>
      </c>
      <c r="G150" s="129">
        <f t="shared" si="15"/>
        <v>42</v>
      </c>
      <c r="H150" s="174"/>
      <c r="I150" s="174"/>
    </row>
    <row r="151" spans="1:9" ht="17.25" customHeight="1" x14ac:dyDescent="0.25">
      <c r="A151" s="126"/>
      <c r="B151" s="127" t="s">
        <v>216</v>
      </c>
      <c r="C151" s="134">
        <v>170</v>
      </c>
      <c r="D151" s="134" t="s">
        <v>182</v>
      </c>
      <c r="E151" s="174">
        <v>0.2</v>
      </c>
      <c r="F151" s="129">
        <f t="shared" si="14"/>
        <v>34</v>
      </c>
      <c r="G151" s="129">
        <f t="shared" si="15"/>
        <v>40.799999999999997</v>
      </c>
      <c r="H151" s="174"/>
      <c r="I151" s="174"/>
    </row>
    <row r="152" spans="1:9" ht="17.25" customHeight="1" x14ac:dyDescent="0.25">
      <c r="A152" s="126"/>
      <c r="B152" s="127" t="s">
        <v>217</v>
      </c>
      <c r="C152" s="134">
        <v>30</v>
      </c>
      <c r="D152" s="134" t="s">
        <v>182</v>
      </c>
      <c r="E152" s="174">
        <v>0.2</v>
      </c>
      <c r="F152" s="129">
        <f t="shared" si="14"/>
        <v>6</v>
      </c>
      <c r="G152" s="129">
        <f t="shared" si="15"/>
        <v>7.1999999999999993</v>
      </c>
      <c r="H152" s="174"/>
      <c r="I152" s="174"/>
    </row>
    <row r="153" spans="1:9" ht="17.25" customHeight="1" x14ac:dyDescent="0.25">
      <c r="A153" s="126"/>
      <c r="B153" s="127" t="s">
        <v>218</v>
      </c>
      <c r="C153" s="134">
        <v>240</v>
      </c>
      <c r="D153" s="134" t="s">
        <v>182</v>
      </c>
      <c r="E153" s="174">
        <v>0.2</v>
      </c>
      <c r="F153" s="129">
        <f t="shared" si="14"/>
        <v>48</v>
      </c>
      <c r="G153" s="129">
        <f t="shared" si="15"/>
        <v>57.599999999999994</v>
      </c>
      <c r="H153" s="174"/>
      <c r="I153" s="174"/>
    </row>
    <row r="154" spans="1:9" ht="17.25" customHeight="1" x14ac:dyDescent="0.25">
      <c r="A154" s="126"/>
      <c r="B154" s="127" t="s">
        <v>219</v>
      </c>
      <c r="C154" s="134">
        <v>900</v>
      </c>
      <c r="D154" s="134" t="s">
        <v>182</v>
      </c>
      <c r="E154" s="174">
        <v>0.1</v>
      </c>
      <c r="F154" s="129">
        <f t="shared" si="14"/>
        <v>90</v>
      </c>
      <c r="G154" s="129">
        <f t="shared" si="15"/>
        <v>108</v>
      </c>
      <c r="H154" s="174"/>
      <c r="I154" s="174"/>
    </row>
    <row r="155" spans="1:9" ht="17.25" customHeight="1" x14ac:dyDescent="0.25">
      <c r="A155" s="126"/>
      <c r="B155" s="127" t="s">
        <v>220</v>
      </c>
      <c r="C155" s="134">
        <v>900</v>
      </c>
      <c r="D155" s="134" t="s">
        <v>182</v>
      </c>
      <c r="E155" s="174">
        <v>0.2</v>
      </c>
      <c r="F155" s="129">
        <f t="shared" si="14"/>
        <v>180</v>
      </c>
      <c r="G155" s="129">
        <f t="shared" si="15"/>
        <v>216</v>
      </c>
      <c r="H155" s="174"/>
      <c r="I155" s="174"/>
    </row>
    <row r="156" spans="1:9" ht="17.25" customHeight="1" x14ac:dyDescent="0.25">
      <c r="A156" s="126"/>
      <c r="B156" s="127" t="s">
        <v>221</v>
      </c>
      <c r="C156" s="134">
        <v>100</v>
      </c>
      <c r="D156" s="134" t="s">
        <v>182</v>
      </c>
      <c r="E156" s="174">
        <v>0.3</v>
      </c>
      <c r="F156" s="129">
        <f t="shared" si="14"/>
        <v>30</v>
      </c>
      <c r="G156" s="129">
        <f t="shared" si="15"/>
        <v>36</v>
      </c>
      <c r="H156" s="174"/>
      <c r="I156" s="174"/>
    </row>
    <row r="157" spans="1:9" ht="17.25" customHeight="1" x14ac:dyDescent="0.25">
      <c r="A157" s="126"/>
      <c r="B157" s="127" t="s">
        <v>222</v>
      </c>
      <c r="C157" s="134">
        <v>45</v>
      </c>
      <c r="D157" s="134" t="s">
        <v>182</v>
      </c>
      <c r="E157" s="174">
        <v>3</v>
      </c>
      <c r="F157" s="129">
        <f t="shared" si="14"/>
        <v>135</v>
      </c>
      <c r="G157" s="129">
        <f t="shared" si="15"/>
        <v>162</v>
      </c>
      <c r="H157" s="174"/>
      <c r="I157" s="174"/>
    </row>
    <row r="158" spans="1:9" ht="17.25" customHeight="1" x14ac:dyDescent="0.25">
      <c r="A158" s="126"/>
      <c r="B158" s="127" t="s">
        <v>223</v>
      </c>
      <c r="C158" s="134">
        <v>330</v>
      </c>
      <c r="D158" s="134" t="s">
        <v>182</v>
      </c>
      <c r="E158" s="174">
        <v>0.2</v>
      </c>
      <c r="F158" s="129">
        <f t="shared" si="14"/>
        <v>66</v>
      </c>
      <c r="G158" s="129">
        <f t="shared" si="15"/>
        <v>79.2</v>
      </c>
      <c r="H158" s="174"/>
      <c r="I158" s="174"/>
    </row>
    <row r="159" spans="1:9" ht="17.25" customHeight="1" x14ac:dyDescent="0.25">
      <c r="A159" s="126"/>
      <c r="B159" s="127" t="s">
        <v>256</v>
      </c>
      <c r="C159" s="134">
        <v>350</v>
      </c>
      <c r="D159" s="134" t="s">
        <v>96</v>
      </c>
      <c r="E159" s="174">
        <v>0.8</v>
      </c>
      <c r="F159" s="129">
        <f t="shared" si="14"/>
        <v>280</v>
      </c>
      <c r="G159" s="129">
        <f t="shared" si="15"/>
        <v>336</v>
      </c>
      <c r="H159" s="174"/>
      <c r="I159" s="174"/>
    </row>
    <row r="160" spans="1:9" ht="17.25" customHeight="1" x14ac:dyDescent="0.25">
      <c r="A160" s="126"/>
      <c r="B160" s="127" t="s">
        <v>224</v>
      </c>
      <c r="C160" s="134">
        <v>28</v>
      </c>
      <c r="D160" s="134" t="s">
        <v>182</v>
      </c>
      <c r="E160" s="174">
        <v>3</v>
      </c>
      <c r="F160" s="129">
        <f t="shared" si="14"/>
        <v>84</v>
      </c>
      <c r="G160" s="129">
        <f t="shared" si="15"/>
        <v>100.8</v>
      </c>
      <c r="H160" s="174"/>
      <c r="I160" s="174"/>
    </row>
    <row r="161" spans="1:10" ht="24.75" x14ac:dyDescent="0.25">
      <c r="A161" s="126"/>
      <c r="B161" s="127" t="s">
        <v>241</v>
      </c>
      <c r="C161" s="134">
        <v>8</v>
      </c>
      <c r="D161" s="134" t="s">
        <v>182</v>
      </c>
      <c r="E161" s="174">
        <v>45</v>
      </c>
      <c r="F161" s="129">
        <f t="shared" si="14"/>
        <v>360</v>
      </c>
      <c r="G161" s="129">
        <f t="shared" si="15"/>
        <v>432</v>
      </c>
      <c r="H161" s="174"/>
      <c r="I161" s="174"/>
    </row>
    <row r="162" spans="1:10" ht="17.25" customHeight="1" x14ac:dyDescent="0.25">
      <c r="A162" s="126"/>
      <c r="B162" s="171" t="s">
        <v>225</v>
      </c>
      <c r="C162" s="134"/>
      <c r="D162" s="134"/>
      <c r="E162" s="174"/>
      <c r="F162" s="129"/>
      <c r="G162" s="129"/>
      <c r="H162" s="174"/>
      <c r="I162" s="174"/>
    </row>
    <row r="163" spans="1:10" ht="15.6" customHeight="1" x14ac:dyDescent="0.25">
      <c r="A163" s="126"/>
      <c r="B163" s="163" t="s">
        <v>95</v>
      </c>
      <c r="C163" s="164">
        <v>1</v>
      </c>
      <c r="D163" s="164" t="s">
        <v>12</v>
      </c>
      <c r="E163" s="128">
        <v>5990</v>
      </c>
      <c r="F163" s="129">
        <f>SUM(C163*E163)</f>
        <v>5990</v>
      </c>
      <c r="G163" s="129">
        <f>SUM(F163*1.2)</f>
        <v>7188</v>
      </c>
      <c r="H163" s="128"/>
      <c r="I163" s="128"/>
      <c r="J163" s="7"/>
    </row>
    <row r="164" spans="1:10" ht="29.1" customHeight="1" x14ac:dyDescent="0.25">
      <c r="A164" s="188" t="s">
        <v>100</v>
      </c>
      <c r="B164" s="188"/>
      <c r="C164" s="188"/>
      <c r="D164" s="188"/>
      <c r="E164" s="188"/>
      <c r="F164" s="169">
        <f>SUM(F125:F163)</f>
        <v>30825.891499999998</v>
      </c>
      <c r="G164" s="169">
        <f>SUM(F164*1.2)</f>
        <v>36991.069799999997</v>
      </c>
      <c r="H164" s="107"/>
      <c r="I164" s="103"/>
    </row>
    <row r="165" spans="1:10" ht="42" customHeight="1" collapsed="1" x14ac:dyDescent="0.25">
      <c r="A165" s="187" t="s">
        <v>118</v>
      </c>
      <c r="B165" s="187"/>
      <c r="C165" s="187"/>
      <c r="D165" s="187"/>
      <c r="E165" s="187"/>
      <c r="F165" s="187"/>
      <c r="G165" s="187"/>
      <c r="H165" s="106"/>
    </row>
    <row r="166" spans="1:10" ht="15.6" customHeight="1" x14ac:dyDescent="0.25">
      <c r="A166" s="126"/>
      <c r="B166" s="131" t="s">
        <v>104</v>
      </c>
      <c r="C166" s="134">
        <v>1</v>
      </c>
      <c r="D166" s="134" t="s">
        <v>8</v>
      </c>
      <c r="E166" s="175">
        <v>690</v>
      </c>
      <c r="F166" s="129">
        <f>SUM(C166*E166)</f>
        <v>690</v>
      </c>
      <c r="G166" s="129">
        <f>SUM(F166*1.2)</f>
        <v>828</v>
      </c>
      <c r="H166" s="106"/>
      <c r="I166" s="175"/>
    </row>
    <row r="167" spans="1:10" ht="15.6" customHeight="1" x14ac:dyDescent="0.25">
      <c r="A167" s="126"/>
      <c r="B167" s="127" t="s">
        <v>102</v>
      </c>
      <c r="C167" s="134">
        <v>1</v>
      </c>
      <c r="D167" s="134" t="s">
        <v>8</v>
      </c>
      <c r="E167" s="175"/>
      <c r="F167" s="129"/>
      <c r="G167" s="129"/>
      <c r="H167" s="106"/>
      <c r="I167" s="175"/>
    </row>
    <row r="168" spans="1:10" ht="15.6" customHeight="1" x14ac:dyDescent="0.25">
      <c r="A168" s="126"/>
      <c r="B168" s="127" t="s">
        <v>132</v>
      </c>
      <c r="C168" s="134">
        <v>1</v>
      </c>
      <c r="D168" s="134" t="s">
        <v>8</v>
      </c>
      <c r="E168" s="175"/>
      <c r="F168" s="129"/>
      <c r="G168" s="129"/>
      <c r="H168" s="106"/>
      <c r="I168" s="175"/>
    </row>
    <row r="169" spans="1:10" ht="15.6" customHeight="1" x14ac:dyDescent="0.25">
      <c r="A169" s="126"/>
      <c r="B169" s="127" t="s">
        <v>134</v>
      </c>
      <c r="C169" s="134">
        <v>1</v>
      </c>
      <c r="D169" s="134" t="s">
        <v>8</v>
      </c>
      <c r="E169" s="175"/>
      <c r="F169" s="129"/>
      <c r="G169" s="129"/>
      <c r="H169" s="106"/>
      <c r="I169" s="175"/>
    </row>
    <row r="170" spans="1:10" ht="15.6" customHeight="1" x14ac:dyDescent="0.25">
      <c r="A170" s="126"/>
      <c r="B170" s="127" t="s">
        <v>135</v>
      </c>
      <c r="C170" s="134">
        <v>2</v>
      </c>
      <c r="D170" s="134" t="s">
        <v>8</v>
      </c>
      <c r="E170" s="175"/>
      <c r="F170" s="129"/>
      <c r="G170" s="129"/>
      <c r="H170" s="106"/>
      <c r="I170" s="175"/>
    </row>
    <row r="171" spans="1:10" ht="15.6" customHeight="1" x14ac:dyDescent="0.25">
      <c r="A171" s="126"/>
      <c r="B171" s="127" t="s">
        <v>137</v>
      </c>
      <c r="C171" s="134">
        <v>1</v>
      </c>
      <c r="D171" s="134" t="s">
        <v>8</v>
      </c>
      <c r="E171" s="175"/>
      <c r="F171" s="129"/>
      <c r="G171" s="129"/>
      <c r="H171" s="106"/>
      <c r="I171" s="175"/>
    </row>
    <row r="172" spans="1:10" ht="15.6" customHeight="1" x14ac:dyDescent="0.25">
      <c r="A172" s="126"/>
      <c r="B172" s="127" t="s">
        <v>136</v>
      </c>
      <c r="C172" s="134">
        <v>2</v>
      </c>
      <c r="D172" s="134" t="s">
        <v>8</v>
      </c>
      <c r="E172" s="175"/>
      <c r="F172" s="129"/>
      <c r="G172" s="129"/>
      <c r="H172" s="106"/>
      <c r="I172" s="175"/>
    </row>
    <row r="173" spans="1:10" ht="15.6" customHeight="1" x14ac:dyDescent="0.25">
      <c r="A173" s="126"/>
      <c r="B173" s="127" t="s">
        <v>139</v>
      </c>
      <c r="C173" s="134">
        <v>1</v>
      </c>
      <c r="D173" s="134" t="s">
        <v>8</v>
      </c>
      <c r="E173" s="175"/>
      <c r="F173" s="129"/>
      <c r="G173" s="129"/>
      <c r="H173" s="106"/>
      <c r="I173" s="175"/>
    </row>
    <row r="174" spans="1:10" ht="15.6" customHeight="1" x14ac:dyDescent="0.25">
      <c r="A174" s="126"/>
      <c r="B174" s="127" t="s">
        <v>140</v>
      </c>
      <c r="C174" s="134">
        <v>1</v>
      </c>
      <c r="D174" s="134" t="s">
        <v>8</v>
      </c>
      <c r="E174" s="175"/>
      <c r="F174" s="129"/>
      <c r="G174" s="129"/>
      <c r="H174" s="106"/>
      <c r="I174" s="175"/>
    </row>
    <row r="175" spans="1:10" ht="15.6" customHeight="1" x14ac:dyDescent="0.25">
      <c r="A175" s="126"/>
      <c r="B175" s="127" t="s">
        <v>154</v>
      </c>
      <c r="C175" s="134">
        <v>1</v>
      </c>
      <c r="D175" s="134" t="s">
        <v>8</v>
      </c>
      <c r="E175" s="175"/>
      <c r="F175" s="129"/>
      <c r="G175" s="129"/>
      <c r="H175" s="106"/>
      <c r="I175" s="175"/>
    </row>
    <row r="176" spans="1:10" ht="15.6" customHeight="1" x14ac:dyDescent="0.25">
      <c r="A176" s="126"/>
      <c r="B176" s="127" t="s">
        <v>226</v>
      </c>
      <c r="C176" s="134">
        <v>4</v>
      </c>
      <c r="D176" s="134" t="s">
        <v>8</v>
      </c>
      <c r="E176" s="175">
        <v>7.9</v>
      </c>
      <c r="F176" s="129">
        <f t="shared" ref="F176:F178" si="16">SUM(C176*E176)</f>
        <v>31.6</v>
      </c>
      <c r="G176" s="129">
        <f>SUM(F176*1.2)</f>
        <v>37.92</v>
      </c>
      <c r="H176" s="106"/>
      <c r="I176" s="175"/>
    </row>
    <row r="177" spans="1:10" ht="15.6" customHeight="1" x14ac:dyDescent="0.25">
      <c r="A177" s="126"/>
      <c r="B177" s="127" t="s">
        <v>227</v>
      </c>
      <c r="C177" s="134">
        <v>4</v>
      </c>
      <c r="D177" s="134" t="s">
        <v>8</v>
      </c>
      <c r="E177" s="175">
        <v>8.1</v>
      </c>
      <c r="F177" s="129">
        <f t="shared" si="16"/>
        <v>32.4</v>
      </c>
      <c r="G177" s="129">
        <f>SUM(F177*1.2)</f>
        <v>38.879999999999995</v>
      </c>
      <c r="H177" s="106"/>
      <c r="I177" s="175"/>
    </row>
    <row r="178" spans="1:10" ht="15.6" customHeight="1" x14ac:dyDescent="0.25">
      <c r="A178" s="126"/>
      <c r="B178" s="127" t="s">
        <v>228</v>
      </c>
      <c r="C178" s="134">
        <v>250</v>
      </c>
      <c r="D178" s="134" t="s">
        <v>96</v>
      </c>
      <c r="E178" s="175">
        <v>1.27</v>
      </c>
      <c r="F178" s="129">
        <f t="shared" si="16"/>
        <v>317.5</v>
      </c>
      <c r="G178" s="129">
        <f>SUM(F178*1.2)</f>
        <v>381</v>
      </c>
      <c r="H178" s="106"/>
      <c r="I178" s="175"/>
    </row>
    <row r="179" spans="1:10" ht="15.6" customHeight="1" x14ac:dyDescent="0.25">
      <c r="A179" s="126"/>
      <c r="B179" s="131" t="s">
        <v>105</v>
      </c>
      <c r="C179" s="134"/>
      <c r="D179" s="134"/>
      <c r="E179" s="175"/>
      <c r="F179" s="129"/>
      <c r="G179" s="129"/>
      <c r="H179" s="106"/>
      <c r="I179" s="175"/>
    </row>
    <row r="180" spans="1:10" ht="15.6" customHeight="1" x14ac:dyDescent="0.25">
      <c r="A180" s="126"/>
      <c r="B180" s="127" t="s">
        <v>176</v>
      </c>
      <c r="C180" s="134">
        <v>8</v>
      </c>
      <c r="D180" s="134" t="s">
        <v>8</v>
      </c>
      <c r="E180" s="175">
        <v>120</v>
      </c>
      <c r="F180" s="129">
        <f t="shared" ref="F180:F184" si="17">SUM(C180*E180)</f>
        <v>960</v>
      </c>
      <c r="G180" s="129">
        <f>SUM(F180*1.2)</f>
        <v>1152</v>
      </c>
      <c r="H180" s="106"/>
      <c r="I180" s="175"/>
    </row>
    <row r="181" spans="1:10" x14ac:dyDescent="0.25">
      <c r="A181" s="126"/>
      <c r="B181" s="127" t="s">
        <v>278</v>
      </c>
      <c r="C181" s="134">
        <v>4</v>
      </c>
      <c r="D181" s="134" t="s">
        <v>8</v>
      </c>
      <c r="E181" s="175">
        <v>200</v>
      </c>
      <c r="F181" s="129">
        <f t="shared" si="17"/>
        <v>800</v>
      </c>
      <c r="G181" s="129">
        <f>SUM(F181*1.2)</f>
        <v>960</v>
      </c>
      <c r="H181" s="106"/>
      <c r="I181" s="175"/>
    </row>
    <row r="182" spans="1:10" ht="15.6" customHeight="1" x14ac:dyDescent="0.25">
      <c r="A182" s="126"/>
      <c r="B182" s="127" t="s">
        <v>229</v>
      </c>
      <c r="C182" s="134">
        <v>1</v>
      </c>
      <c r="D182" s="134" t="s">
        <v>8</v>
      </c>
      <c r="E182" s="175">
        <v>400</v>
      </c>
      <c r="F182" s="129">
        <f t="shared" si="17"/>
        <v>400</v>
      </c>
      <c r="G182" s="129">
        <f t="shared" ref="G182:G185" si="18">SUM(F182*1.2)</f>
        <v>480</v>
      </c>
      <c r="H182" s="106"/>
      <c r="I182" s="175"/>
    </row>
    <row r="183" spans="1:10" ht="15.6" customHeight="1" x14ac:dyDescent="0.25">
      <c r="A183" s="126"/>
      <c r="B183" s="127" t="s">
        <v>236</v>
      </c>
      <c r="C183" s="134">
        <v>1</v>
      </c>
      <c r="D183" s="134" t="s">
        <v>103</v>
      </c>
      <c r="E183" s="175">
        <v>800</v>
      </c>
      <c r="F183" s="129">
        <f t="shared" ref="F183" si="19">SUM(C183*E183)</f>
        <v>800</v>
      </c>
      <c r="G183" s="129">
        <f t="shared" ref="G183" si="20">SUM(F183*1.2)</f>
        <v>960</v>
      </c>
      <c r="H183" s="106"/>
      <c r="I183" s="175"/>
      <c r="J183" s="7"/>
    </row>
    <row r="184" spans="1:10" ht="15.6" customHeight="1" x14ac:dyDescent="0.25">
      <c r="A184" s="126"/>
      <c r="B184" s="127" t="s">
        <v>141</v>
      </c>
      <c r="C184" s="134">
        <v>1</v>
      </c>
      <c r="D184" s="134" t="s">
        <v>103</v>
      </c>
      <c r="E184" s="175">
        <v>2250</v>
      </c>
      <c r="F184" s="129">
        <f t="shared" si="17"/>
        <v>2250</v>
      </c>
      <c r="G184" s="129">
        <f t="shared" si="18"/>
        <v>2700</v>
      </c>
      <c r="H184" s="106"/>
      <c r="I184" s="175"/>
      <c r="J184" s="7"/>
    </row>
    <row r="185" spans="1:10" ht="30" customHeight="1" x14ac:dyDescent="0.25">
      <c r="A185" s="188" t="s">
        <v>101</v>
      </c>
      <c r="B185" s="188"/>
      <c r="C185" s="188"/>
      <c r="D185" s="188"/>
      <c r="E185" s="188"/>
      <c r="F185" s="169">
        <f>SUM(F166:F184)</f>
        <v>6281.5</v>
      </c>
      <c r="G185" s="169">
        <f t="shared" si="18"/>
        <v>7537.7999999999993</v>
      </c>
      <c r="H185" s="107"/>
      <c r="I185" s="175"/>
    </row>
    <row r="186" spans="1:10" ht="38.1" customHeight="1" x14ac:dyDescent="0.25">
      <c r="A186" s="190" t="s">
        <v>116</v>
      </c>
      <c r="B186" s="190"/>
      <c r="C186" s="134"/>
      <c r="D186" s="126"/>
      <c r="E186" s="128"/>
      <c r="F186" s="129"/>
      <c r="G186" s="129"/>
    </row>
    <row r="187" spans="1:10" ht="15.6" customHeight="1" x14ac:dyDescent="0.25">
      <c r="A187" s="126"/>
      <c r="B187" s="127" t="s">
        <v>110</v>
      </c>
      <c r="C187" s="126">
        <v>1</v>
      </c>
      <c r="D187" s="126" t="s">
        <v>103</v>
      </c>
      <c r="E187" s="128">
        <v>2000</v>
      </c>
      <c r="F187" s="129">
        <f t="shared" ref="F187" si="21">SUM(C187*E187)</f>
        <v>2000</v>
      </c>
      <c r="G187" s="129">
        <f t="shared" ref="G187" si="22">SUM(F187*1.2)</f>
        <v>2400</v>
      </c>
      <c r="H187" s="106"/>
    </row>
    <row r="188" spans="1:10" ht="29.1" customHeight="1" x14ac:dyDescent="0.25">
      <c r="A188" s="188" t="s">
        <v>148</v>
      </c>
      <c r="B188" s="188"/>
      <c r="C188" s="188"/>
      <c r="D188" s="188"/>
      <c r="E188" s="188"/>
      <c r="F188" s="136">
        <f>SUM(F187)</f>
        <v>2000</v>
      </c>
      <c r="G188" s="136">
        <f>SUM(F188*1.2)</f>
        <v>2400</v>
      </c>
      <c r="H188" s="107"/>
      <c r="I188" s="103"/>
    </row>
    <row r="189" spans="1:10" ht="49.35" customHeight="1" x14ac:dyDescent="0.25">
      <c r="A189" s="186" t="s">
        <v>138</v>
      </c>
      <c r="B189" s="186"/>
      <c r="C189" s="186"/>
      <c r="D189" s="186"/>
      <c r="E189" s="186"/>
      <c r="F189" s="137">
        <f>SUM(F188+F185+F164+F123+F97+F84+F72+F54+F39+F13)</f>
        <v>119318.2951</v>
      </c>
      <c r="G189" s="138">
        <f>SUM(F189*1.2)</f>
        <v>143181.95412000001</v>
      </c>
      <c r="I189" s="104"/>
    </row>
    <row r="190" spans="1:10" ht="32.1" customHeight="1" x14ac:dyDescent="0.25">
      <c r="A190" s="120"/>
      <c r="B190" s="122"/>
      <c r="C190" s="139"/>
      <c r="D190" s="139"/>
      <c r="E190" s="140"/>
      <c r="F190" s="141"/>
      <c r="G190" s="141"/>
    </row>
    <row r="191" spans="1:10" x14ac:dyDescent="0.25">
      <c r="A191" s="120"/>
      <c r="B191" s="142"/>
      <c r="C191" s="139"/>
      <c r="D191" s="139"/>
      <c r="E191" s="140"/>
      <c r="F191" s="141"/>
      <c r="G191" s="141"/>
    </row>
    <row r="192" spans="1:10" x14ac:dyDescent="0.25">
      <c r="A192" s="120"/>
      <c r="B192" s="142"/>
      <c r="C192" s="139"/>
      <c r="D192" s="139"/>
      <c r="E192" s="140"/>
      <c r="F192" s="141"/>
      <c r="G192" s="141"/>
    </row>
    <row r="193" spans="1:7" x14ac:dyDescent="0.25">
      <c r="A193" s="120"/>
      <c r="B193" s="122"/>
      <c r="C193" s="139"/>
      <c r="D193" s="139"/>
      <c r="E193" s="140"/>
      <c r="F193" s="141"/>
      <c r="G193" s="141"/>
    </row>
    <row r="194" spans="1:7" x14ac:dyDescent="0.25">
      <c r="A194" s="120"/>
      <c r="B194" s="143"/>
      <c r="C194" s="139"/>
      <c r="D194" s="139"/>
      <c r="E194" s="140"/>
      <c r="F194" s="141"/>
      <c r="G194" s="141"/>
    </row>
    <row r="195" spans="1:7" x14ac:dyDescent="0.25">
      <c r="A195" s="120"/>
      <c r="B195" s="143"/>
      <c r="C195" s="139"/>
      <c r="D195" s="139"/>
      <c r="E195" s="140"/>
      <c r="F195" s="141"/>
      <c r="G195" s="141"/>
    </row>
    <row r="196" spans="1:7" x14ac:dyDescent="0.25">
      <c r="A196" s="120"/>
      <c r="B196" s="122"/>
      <c r="C196" s="139"/>
      <c r="D196" s="139"/>
      <c r="E196" s="140"/>
      <c r="F196" s="141"/>
      <c r="G196" s="141"/>
    </row>
  </sheetData>
  <mergeCells count="22">
    <mergeCell ref="A97:E97"/>
    <mergeCell ref="A185:E185"/>
    <mergeCell ref="A164:E164"/>
    <mergeCell ref="A189:E189"/>
    <mergeCell ref="A186:B186"/>
    <mergeCell ref="A188:E188"/>
    <mergeCell ref="B2:G2"/>
    <mergeCell ref="A85:E85"/>
    <mergeCell ref="A165:G165"/>
    <mergeCell ref="A124:G124"/>
    <mergeCell ref="A98:G98"/>
    <mergeCell ref="A123:E123"/>
    <mergeCell ref="A13:E13"/>
    <mergeCell ref="A14:G14"/>
    <mergeCell ref="A84:E84"/>
    <mergeCell ref="A40:G40"/>
    <mergeCell ref="A55:G55"/>
    <mergeCell ref="A73:G73"/>
    <mergeCell ref="A72:E72"/>
    <mergeCell ref="A54:E54"/>
    <mergeCell ref="A39:E39"/>
    <mergeCell ref="A86:G86"/>
  </mergeCells>
  <conditionalFormatting sqref="E11:E13">
    <cfRule type="cellIs" dxfId="14" priority="144" stopIfTrue="1" operator="greaterThan">
      <formula>0</formula>
    </cfRule>
  </conditionalFormatting>
  <conditionalFormatting sqref="E15:E38">
    <cfRule type="cellIs" dxfId="13" priority="29" stopIfTrue="1" operator="greaterThan">
      <formula>0</formula>
    </cfRule>
  </conditionalFormatting>
  <conditionalFormatting sqref="E42:E46 E61:E66 E68:E71 E187:E188">
    <cfRule type="cellIs" dxfId="12" priority="349" stopIfTrue="1" operator="greaterThan">
      <formula>0</formula>
    </cfRule>
  </conditionalFormatting>
  <conditionalFormatting sqref="E48:E53">
    <cfRule type="cellIs" dxfId="11" priority="133" stopIfTrue="1" operator="greaterThan">
      <formula>0</formula>
    </cfRule>
  </conditionalFormatting>
  <conditionalFormatting sqref="E75:E83">
    <cfRule type="cellIs" dxfId="10" priority="76" stopIfTrue="1" operator="greaterThan">
      <formula>0</formula>
    </cfRule>
  </conditionalFormatting>
  <conditionalFormatting sqref="E97">
    <cfRule type="cellIs" dxfId="9" priority="33" stopIfTrue="1" operator="greaterThan">
      <formula>0</formula>
    </cfRule>
  </conditionalFormatting>
  <conditionalFormatting sqref="E125:E185">
    <cfRule type="cellIs" dxfId="8" priority="83" stopIfTrue="1" operator="greaterThan">
      <formula>0</formula>
    </cfRule>
  </conditionalFormatting>
  <conditionalFormatting sqref="E1:F1 I2 G3:G6 E3:F8 M4:M8 I4:J10">
    <cfRule type="cellIs" dxfId="7" priority="34" stopIfTrue="1" operator="greaterThan">
      <formula>0</formula>
    </cfRule>
  </conditionalFormatting>
  <conditionalFormatting sqref="H61:H66">
    <cfRule type="cellIs" dxfId="6" priority="27" stopIfTrue="1" operator="greaterThan">
      <formula>0</formula>
    </cfRule>
  </conditionalFormatting>
  <conditionalFormatting sqref="H68">
    <cfRule type="cellIs" dxfId="5" priority="28" stopIfTrue="1" operator="greaterThan">
      <formula>0</formula>
    </cfRule>
  </conditionalFormatting>
  <conditionalFormatting sqref="H125:I163">
    <cfRule type="cellIs" dxfId="4" priority="1" stopIfTrue="1" operator="greaterThan">
      <formula>0</formula>
    </cfRule>
  </conditionalFormatting>
  <conditionalFormatting sqref="I15:I37">
    <cfRule type="cellIs" dxfId="3" priority="79" stopIfTrue="1" operator="greaterThan">
      <formula>0</formula>
    </cfRule>
  </conditionalFormatting>
  <conditionalFormatting sqref="I42:I46 I48:I53">
    <cfRule type="cellIs" dxfId="2" priority="78" stopIfTrue="1" operator="greaterThan">
      <formula>0</formula>
    </cfRule>
  </conditionalFormatting>
  <conditionalFormatting sqref="I75:I83">
    <cfRule type="cellIs" dxfId="1" priority="77" stopIfTrue="1" operator="greaterThan">
      <formula>0</formula>
    </cfRule>
  </conditionalFormatting>
  <conditionalFormatting sqref="I166:I185">
    <cfRule type="cellIs" dxfId="0" priority="36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2024-08-13T09:25:11Z</dcterms:modified>
</cp:coreProperties>
</file>