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BDE2FADA-E02E-4F2C-A2E0-9B7A5608CFE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0" i="6" l="1"/>
  <c r="G184" i="6"/>
  <c r="G172" i="6"/>
  <c r="G173" i="6"/>
  <c r="G175" i="6"/>
  <c r="G176" i="6"/>
  <c r="G177" i="6"/>
  <c r="G178" i="6"/>
  <c r="G179" i="6"/>
  <c r="G180" i="6"/>
  <c r="G171" i="6"/>
  <c r="G161" i="6"/>
  <c r="G122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9" i="6"/>
  <c r="G140" i="6"/>
  <c r="G141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8" i="6"/>
  <c r="G159" i="6"/>
  <c r="G120" i="6"/>
  <c r="G96" i="6"/>
  <c r="G97" i="6"/>
  <c r="G98" i="6"/>
  <c r="G99" i="6"/>
  <c r="G100" i="6"/>
  <c r="G102" i="6"/>
  <c r="G103" i="6"/>
  <c r="G104" i="6"/>
  <c r="G105" i="6"/>
  <c r="G106" i="6"/>
  <c r="G107" i="6"/>
  <c r="G109" i="6"/>
  <c r="G110" i="6"/>
  <c r="G111" i="6"/>
  <c r="G113" i="6"/>
  <c r="G114" i="6"/>
  <c r="G115" i="6"/>
  <c r="G116" i="6"/>
  <c r="G117" i="6"/>
  <c r="G118" i="6"/>
  <c r="G95" i="6"/>
  <c r="G82" i="6"/>
  <c r="G83" i="6"/>
  <c r="G84" i="6"/>
  <c r="G88" i="6"/>
  <c r="G92" i="6"/>
  <c r="G81" i="6"/>
  <c r="G71" i="6"/>
  <c r="G72" i="6"/>
  <c r="G73" i="6"/>
  <c r="G74" i="6"/>
  <c r="G75" i="6"/>
  <c r="G76" i="6"/>
  <c r="G77" i="6"/>
  <c r="G78" i="6"/>
  <c r="G79" i="6"/>
  <c r="G70" i="6"/>
  <c r="G57" i="6"/>
  <c r="G58" i="6"/>
  <c r="G59" i="6"/>
  <c r="G60" i="6"/>
  <c r="G61" i="6"/>
  <c r="G64" i="6"/>
  <c r="G65" i="6"/>
  <c r="G66" i="6"/>
  <c r="G67" i="6"/>
  <c r="G54" i="6"/>
  <c r="G42" i="6"/>
  <c r="G43" i="6"/>
  <c r="G45" i="6"/>
  <c r="G47" i="6"/>
  <c r="G48" i="6"/>
  <c r="G49" i="6"/>
  <c r="G50" i="6"/>
  <c r="G51" i="6"/>
  <c r="G41" i="6"/>
  <c r="G16" i="6"/>
  <c r="G17" i="6"/>
  <c r="G20" i="6"/>
  <c r="G22" i="6"/>
  <c r="G24" i="6"/>
  <c r="G26" i="6"/>
  <c r="G27" i="6"/>
  <c r="G28" i="6"/>
  <c r="G29" i="6"/>
  <c r="G31" i="6"/>
  <c r="G33" i="6"/>
  <c r="G34" i="6"/>
  <c r="G35" i="6"/>
  <c r="G36" i="6"/>
  <c r="G38" i="6"/>
  <c r="G14" i="6"/>
  <c r="G10" i="6"/>
  <c r="C78" i="6"/>
  <c r="F78" i="6" s="1"/>
  <c r="F77" i="6"/>
  <c r="F76" i="6"/>
  <c r="C75" i="6"/>
  <c r="F75" i="6" s="1"/>
  <c r="F74" i="6"/>
  <c r="F73" i="6"/>
  <c r="C72" i="6"/>
  <c r="F72" i="6" s="1"/>
  <c r="F71" i="6"/>
  <c r="F70" i="6"/>
  <c r="C65" i="6"/>
  <c r="F65" i="6" s="1"/>
  <c r="F64" i="6"/>
  <c r="C61" i="6"/>
  <c r="F61" i="6" s="1"/>
  <c r="C60" i="6"/>
  <c r="F60" i="6" s="1"/>
  <c r="F59" i="6"/>
  <c r="F58" i="6"/>
  <c r="C54" i="6"/>
  <c r="C57" i="6" s="1"/>
  <c r="F57" i="6" s="1"/>
  <c r="F31" i="6"/>
  <c r="F29" i="6"/>
  <c r="F28" i="6"/>
  <c r="F27" i="6"/>
  <c r="F26" i="6"/>
  <c r="F24" i="6"/>
  <c r="F22" i="6"/>
  <c r="F20" i="6"/>
  <c r="C17" i="6"/>
  <c r="F17" i="6" s="1"/>
  <c r="F16" i="6"/>
  <c r="F14" i="6"/>
  <c r="F182" i="6"/>
  <c r="F183" i="6" s="1"/>
  <c r="G183" i="6" s="1"/>
  <c r="F54" i="6" l="1"/>
  <c r="F79" i="6"/>
  <c r="C33" i="6"/>
  <c r="G182" i="6"/>
  <c r="F67" i="6" l="1"/>
  <c r="C34" i="6"/>
  <c r="F33" i="6"/>
  <c r="F179" i="6"/>
  <c r="F178" i="6"/>
  <c r="F177" i="6"/>
  <c r="F176" i="6"/>
  <c r="F175" i="6"/>
  <c r="F173" i="6"/>
  <c r="F172" i="6"/>
  <c r="F171" i="6"/>
  <c r="F161" i="6"/>
  <c r="F158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1" i="6"/>
  <c r="F140" i="6"/>
  <c r="F139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2" i="6"/>
  <c r="F120" i="6"/>
  <c r="F117" i="6"/>
  <c r="F116" i="6"/>
  <c r="F115" i="6"/>
  <c r="F114" i="6"/>
  <c r="F113" i="6"/>
  <c r="F111" i="6"/>
  <c r="F110" i="6"/>
  <c r="F109" i="6"/>
  <c r="F107" i="6"/>
  <c r="F106" i="6"/>
  <c r="F105" i="6"/>
  <c r="F104" i="6"/>
  <c r="F103" i="6"/>
  <c r="F102" i="6"/>
  <c r="F100" i="6"/>
  <c r="F99" i="6"/>
  <c r="F98" i="6"/>
  <c r="F97" i="6"/>
  <c r="F96" i="6"/>
  <c r="F95" i="6"/>
  <c r="F90" i="6"/>
  <c r="F88" i="6"/>
  <c r="F84" i="6"/>
  <c r="F83" i="6"/>
  <c r="F82" i="6"/>
  <c r="F81" i="6"/>
  <c r="F34" i="6" l="1"/>
  <c r="C35" i="6"/>
  <c r="F159" i="6"/>
  <c r="F92" i="6"/>
  <c r="F118" i="6"/>
  <c r="F180" i="6"/>
  <c r="F35" i="6" l="1"/>
  <c r="C36" i="6"/>
  <c r="F36" i="6" s="1"/>
  <c r="F38" i="6" l="1"/>
  <c r="F42" i="6"/>
  <c r="F50" i="6"/>
  <c r="F49" i="6"/>
  <c r="F48" i="6"/>
  <c r="F47" i="6"/>
  <c r="F45" i="6"/>
  <c r="F43" i="6"/>
  <c r="F41" i="6"/>
  <c r="F51" i="6" l="1"/>
  <c r="F10" i="6" l="1"/>
  <c r="F11" i="6" l="1"/>
  <c r="G11" i="6"/>
  <c r="F184" i="6" l="1"/>
  <c r="I26" i="8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<sst xmlns="http://schemas.openxmlformats.org/spreadsheetml/2006/main" count="403" uniqueCount="276">
  <si>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</si>
  <si>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</si>
  <si>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</si>
  <si>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</si>
  <si>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</si>
  <si>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</si>
  <si>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</si>
  <si>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</si>
  <si>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</si>
  <si>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komplet</t>
  </si>
  <si>
    <t xml:space="preserve">Osadenie stĺpikov oplotenia 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</si>
  <si>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</si>
  <si>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</si>
  <si>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</si>
  <si>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</si>
  <si>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</si>
  <si>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</si>
  <si>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</si>
  <si>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</si>
  <si>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</si>
  <si>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</si>
  <si>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</si>
  <si>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</si>
  <si>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</si>
  <si>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</si>
  <si>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</si>
  <si>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</si>
  <si>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</si>
  <si>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</si>
  <si>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</si>
  <si>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</si>
  <si>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</si>
  <si>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</si>
  <si>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</si>
  <si>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</si>
  <si>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</si>
  <si>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</si>
  <si>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</si>
  <si>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</si>
  <si>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</si>
  <si>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</si>
  <si>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</si>
  <si>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</si>
  <si>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</si>
  <si>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</si>
  <si>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</si>
  <si>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</si>
  <si>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</si>
  <si>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</si>
  <si>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</si>
  <si>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</si>
  <si>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</si>
  <si>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</si>
  <si>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</si>
  <si>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</si>
  <si>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</si>
  <si>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</si>
  <si>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</si>
  <si>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</si>
  <si>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</si>
  <si>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</si>
  <si>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</si>
  <si>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</si>
  <si>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</si>
  <si>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</si>
  <si>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</si>
  <si>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</si>
  <si>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</si>
  <si>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</si>
  <si>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</si>
  <si>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</si>
  <si>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</si>
  <si>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</si>
  <si>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</si>
  <si>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</si>
  <si>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</si>
  <si>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</si>
  <si>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</si>
  <si>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</si>
  <si>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</si>
  <si>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</si>
  <si>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</si>
  <si>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</si>
  <si>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</si>
  <si>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</si>
  <si>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</si>
  <si>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</si>
  <si>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</si>
  <si>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</si>
  <si>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</si>
  <si>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</si>
  <si>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</si>
  <si>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</si>
  <si>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</si>
  <si>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</si>
  <si>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</si>
  <si>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</si>
  <si>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</si>
  <si>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</si>
  <si>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</si>
  <si>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</si>
  <si>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</si>
  <si>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</si>
  <si>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</si>
  <si>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</si>
  <si>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</si>
  <si>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</si>
  <si>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</si>
  <si>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</si>
  <si>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</si>
  <si>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</si>
  <si>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</si>
  <si>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ZÁKLADY</t>
  </si>
  <si>
    <t>ODVODNENIE</t>
  </si>
  <si>
    <t>VODOROVNÉ KONŠTRUKCIE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</si>
  <si>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</si>
  <si>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</si>
  <si>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</si>
  <si>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</si>
  <si>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</si>
  <si>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</si>
  <si>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</si>
  <si>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</si>
  <si>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</si>
  <si>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</si>
  <si>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</si>
  <si>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</si>
  <si>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</si>
  <si>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</si>
  <si>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</si>
  <si>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</si>
  <si>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</si>
  <si>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>SO 02 Osvetlenie ihriska</t>
  </si>
  <si>
    <t>volejbal: 81m</t>
  </si>
  <si>
    <t xml:space="preserve">CENA SPOLU OSTATNÉ: </t>
  </si>
  <si>
    <t>DODÁVKA A MONTÁŽ ŠPORTOVÉHO POVRCHU Z UMELEJ TRÁVY</t>
  </si>
  <si>
    <t>(126+34)*0,3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</si>
  <si>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</si>
  <si>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</si>
  <si>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</si>
  <si>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</si>
  <si>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</si>
  <si>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</si>
  <si>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</si>
  <si>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</si>
  <si>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</si>
  <si>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</si>
  <si>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</si>
  <si>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</si>
  <si>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malý futbal - bránkoviská: 60m</t>
  </si>
  <si>
    <t>Štrkodrť fr. 0-4mm, vrstva minimálnej hrúbky 30mm; vrátane dopravy</t>
  </si>
  <si>
    <t>Kremičitý piesok vrátane dopravy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</si>
  <si>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</si>
  <si>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</si>
  <si>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</si>
  <si>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</si>
  <si>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</si>
  <si>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</si>
  <si>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</si>
  <si>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</si>
  <si>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</si>
  <si>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</si>
  <si>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</si>
  <si>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TENIS: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</si>
  <si>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</si>
  <si>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</si>
  <si>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</si>
  <si>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</si>
  <si>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</si>
  <si>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</si>
  <si>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</si>
  <si>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</si>
  <si>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</si>
  <si>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</si>
  <si>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</si>
  <si>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</si>
  <si>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</si>
  <si>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</si>
  <si>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</si>
  <si>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Osadenie pätiek športového náradia+dodávka PVC rúr M200,volejbal/nohejbal-2*dl.800mm,futbal-4*dl.500mm,basketbal so zašalovaním</t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</si>
  <si>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</si>
  <si>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</si>
  <si>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</si>
  <si>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</si>
  <si>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</si>
  <si>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</si>
  <si>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</si>
  <si>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</si>
  <si>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</si>
  <si>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</si>
  <si>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</si>
  <si>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</si>
  <si>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</si>
  <si>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</si>
  <si>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</si>
  <si>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</si>
  <si>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</si>
  <si>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</si>
  <si>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</si>
  <si>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</si>
  <si>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</si>
  <si>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</si>
  <si>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</si>
  <si>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</si>
  <si>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</si>
  <si>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</si>
  <si>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 xml:space="preserve">Vstupná bránička; galvanizovaná; rozmer: 2200x1100mm; materiál: FE 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</si>
  <si>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</si>
  <si>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Podružný materiál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</si>
  <si>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</si>
  <si>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</si>
  <si>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</si>
  <si>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 xml:space="preserve">Podlepovacia páska; šírka: 300mm </t>
  </si>
  <si>
    <t>Karabinka hliníková eloxovaná 4*50mm,farba strieborná-(balenie 100kus)</t>
  </si>
  <si>
    <t>Dodávka a Uloženie a zosvorkovanie zemniaceho vodiča Ø 10 mm</t>
  </si>
  <si>
    <t>Betón B15- C12/15 pre osadenie stĺpikov oplotenia  vrátane dopravy.</t>
  </si>
  <si>
    <t xml:space="preserve">Osadenie 2* vst.bráničiek oplotenia 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</si>
  <si>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</si>
  <si>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</si>
  <si>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</si>
  <si>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</si>
  <si>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</si>
  <si>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 xml:space="preserve">Stĺpik galvanizovaný Ø60mm 1400mm </t>
  </si>
  <si>
    <t xml:space="preserve">Stĺpik galvanizovaný Ø60mm 4450mm </t>
  </si>
  <si>
    <t xml:space="preserve">Lanko poplastované 3/4 </t>
  </si>
  <si>
    <t>Rúra galvanizovaná Ø48mm; stužujúca-18*5.85bm</t>
  </si>
  <si>
    <t>0,8*0,4*0,4*58</t>
  </si>
  <si>
    <t>SO 01 Multifunkčné ihrisko UT 20</t>
  </si>
  <si>
    <t>((36+18)*2*2m*35/1000))</t>
  </si>
  <si>
    <t>114*0,2*0,3</t>
  </si>
  <si>
    <t>Betón B15- C12/15 pre osadenie pätiek športového náradia  volejbal, basketbal,tenis,malý futbal vrátane dopravy</t>
  </si>
  <si>
    <t>Umelá tráva ; dĺžka vlákna: 20+2mm; Dtex:od 6600; počet vpichov na m2: 25 000; farba zelená, priepustnosť vody: min.67l/m2,hmotnosť min:2160g/m2</t>
  </si>
  <si>
    <t>Umelá tráva ; dĺžka vlákna: 20+2mm; Dtex:od 6600; počet vpichov na m2: 25 000; farba biela, priepustnosť vody: min.67l/m2,hmotnosť min:2160g/m2-šírka čiar 50mm</t>
  </si>
  <si>
    <t>Tenis: 148m</t>
  </si>
  <si>
    <t>Montáž šport.povrchu vrátane zásypu a čiarovania</t>
  </si>
  <si>
    <t>min. 18kg na m2:  658*0,018</t>
  </si>
  <si>
    <t>108-6</t>
  </si>
  <si>
    <t>Mantinel sendvičový; materiál: AL+PVC;  hrúbka 6mm, farba sivá, rozmer: 2000x1000mm-51kusov</t>
  </si>
  <si>
    <t>Jäcklový profil; galvanizovaný; vystužovací; rozmer: 30x30x2,5mm; materiál: FE -( 2* po všetkych stranách  )-36kusov *5.85m</t>
  </si>
  <si>
    <t>(108*3)*1,13</t>
  </si>
  <si>
    <t>Maro,s.r.o.,Podhradská cesta ,03852 Sučany</t>
  </si>
  <si>
    <t>Odstránenie zeminy do minimálnej hrúbky 200 mm s následným vyhrnutím do 50m</t>
  </si>
  <si>
    <t>Úprava pláne so zhutnením /min. hodnota hutnenia je  25MPa/</t>
  </si>
  <si>
    <t>Výkop ryhy pre drenáž do zhutnenej zemnej pláne</t>
  </si>
  <si>
    <t>zberná drenážna rúra DN65: 144*0,3*0,26</t>
  </si>
  <si>
    <t>odtoková drenážna rúra DN80: 36*0,3*0,8</t>
  </si>
  <si>
    <t xml:space="preserve">Výkop vsakovacej jamy </t>
  </si>
  <si>
    <t>2*2*2</t>
  </si>
  <si>
    <t>Vytýčenie a vŕtanie otvorov pre stĺpiky a 2*vst.bránička oplotenia do hutneného podložia</t>
  </si>
  <si>
    <t>Vytýčenie, výkop a zrovnanie ryhy pre osadenie obrubníkov; do hutneného podložia a položenie zemnenia do ryhy pre obrubníky</t>
  </si>
  <si>
    <t>114*0,25*0,3</t>
  </si>
  <si>
    <t>Vytýčenie a hĺbenie jám pre osadenie pätiek športového náradia do hutneného a vyrovnaného podložia-2xBB,volejbal/nohejbal,futbal</t>
  </si>
  <si>
    <t>Rozprestretie ornice,sklon do 1:5,do 500m2,hrúbka do 15cm so zasiatím trávneho semena</t>
  </si>
  <si>
    <t>((36+18)*2*2m do 10cm)</t>
  </si>
  <si>
    <t>Poplatok za skladovanie - zemina a kamenivo (17 05) ostatné</t>
  </si>
  <si>
    <t>Geotextília</t>
  </si>
  <si>
    <t>zberná drenážna rúra DN65: 144*(0,3+0,26+0,26+0,4)*1,05</t>
  </si>
  <si>
    <t>odtoková drenážna rúra DN80: 36*(0,3+0,8+0,8+0,4)*1,05</t>
  </si>
  <si>
    <t>Pokládka geotextílie</t>
  </si>
  <si>
    <t>Flexodrenážna PVC rúra priemer 80mm</t>
  </si>
  <si>
    <t>Flexodrenážna PVC rúra priemer 65mm</t>
  </si>
  <si>
    <t>Položenie drenážnych rúr do ryhy</t>
  </si>
  <si>
    <t>Štrkodrť 4 - 8mm  (alternatívne 8 - 16mm) na drenáž vrátane dopravy</t>
  </si>
  <si>
    <t>zberná drenážna rúra DN65: 144*0,3*0,26*1,8</t>
  </si>
  <si>
    <t>odtoková drenážna rúra DN80: 36*0,3*0,8*1,8</t>
  </si>
  <si>
    <t>Obsypanie drenážnych rúr štrkodrťou 4 - 8 mm (alternatívne 8 - 16mm)</t>
  </si>
  <si>
    <t xml:space="preserve">Zhutnenie drenáže valcom </t>
  </si>
  <si>
    <t>Štrkodrť fr.32 - 63mm; vrstva min. hr. 170mm; vrátane dopravy</t>
  </si>
  <si>
    <t>Rozhrnutie vrstiev frakcie podľa leaserového zamerania</t>
  </si>
  <si>
    <t>Zhutnenie vrstiev valcom po vrstvách max 0,2m  /min. hodnota hutnenia je  50MPa/</t>
  </si>
  <si>
    <t>Štrkodrť fr. 8-16mm, vrstva minimálnej hrúbky 100mm; vrátane dopravy</t>
  </si>
  <si>
    <t>Sieť ochranná; oko 45x45 mm; farba: zelená; hr.: 200g/m2; materiál: Polyester</t>
  </si>
  <si>
    <t>Lepidlo PU-14set/14,4kg</t>
  </si>
  <si>
    <t xml:space="preserve">Alumíniový výložník/farba: sivá/elox+T kus-komplet v. 2 m, </t>
  </si>
  <si>
    <t>36x18m/2*vst.bránička</t>
  </si>
  <si>
    <t>658*0,4m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</si>
</sst>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6" fillId="6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166" fontId="34" fillId="0" borderId="1" xfId="0" applyNumberFormat="1" applyFont="1" applyBorder="1" applyAlignment="1">
      <alignment horizontal="center"/>
    </xf>
    <xf numFmtId="0" fontId="40" fillId="0" borderId="0" xfId="0" applyFont="1" applyAlignment="1">
      <alignment horizontal="left" vertical="center" wrapText="1"/>
    </xf>
    <xf numFmtId="0" fontId="41" fillId="0" borderId="0" xfId="0" applyFont="1"/>
    <xf numFmtId="0" fontId="41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9" fillId="0" borderId="2" xfId="3" applyFont="1" applyBorder="1" applyAlignment="1">
      <alignment horizontal="center" vertical="center"/>
    </xf>
    <xf numFmtId="0" fontId="34" fillId="0" borderId="58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4" t="s">
        <v>26</v>
      </c>
      <c r="B1" s="184"/>
      <c r="C1" s="184"/>
      <c r="D1" s="184"/>
      <c r="E1" s="184"/>
      <c r="F1" s="184"/>
      <c r="G1" s="184"/>
      <c r="H1" s="184"/>
      <c r="I1" s="184"/>
    </row>
    <row r="2" spans="1:9" ht="15.75" thickTop="1" x14ac:dyDescent="0.25">
      <c r="A2" s="8"/>
      <c r="B2" s="9" t="s">
        <v>143</v>
      </c>
      <c r="C2" s="9"/>
      <c r="D2" s="9"/>
      <c r="E2" s="9"/>
      <c r="F2" s="10" t="s">
        <v>27</v>
      </c>
      <c r="G2" s="9" t="s">
        <v>144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145</v>
      </c>
      <c r="D6" s="9"/>
      <c r="E6" s="9"/>
      <c r="F6" s="9" t="s">
        <v>34</v>
      </c>
      <c r="G6" s="160"/>
      <c r="H6" s="9"/>
      <c r="I6" s="11"/>
    </row>
    <row r="7" spans="1:9" x14ac:dyDescent="0.25">
      <c r="A7" s="24"/>
      <c r="B7" s="25"/>
      <c r="C7" s="26" t="s">
        <v>146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7" t="s">
        <v>12</v>
      </c>
      <c r="B2" s="148"/>
      <c r="C2" s="149"/>
      <c r="D2" s="149"/>
      <c r="E2" s="149"/>
      <c r="F2" s="149"/>
      <c r="G2" s="120"/>
      <c r="H2" s="120"/>
    </row>
    <row r="3" spans="1:8" x14ac:dyDescent="0.25">
      <c r="A3" s="149" t="s">
        <v>13</v>
      </c>
      <c r="B3" s="149" t="s">
        <v>147</v>
      </c>
      <c r="C3" s="149"/>
      <c r="D3" s="149"/>
      <c r="E3" s="149"/>
      <c r="F3" s="149"/>
      <c r="G3" s="120"/>
      <c r="H3" s="120"/>
    </row>
    <row r="4" spans="1:8" x14ac:dyDescent="0.25">
      <c r="A4" s="149" t="s">
        <v>14</v>
      </c>
      <c r="B4" s="149"/>
      <c r="C4" s="149" t="s">
        <v>15</v>
      </c>
      <c r="D4" s="149"/>
      <c r="E4" s="149"/>
      <c r="F4" s="149"/>
      <c r="G4" s="120"/>
      <c r="H4" s="120"/>
    </row>
    <row r="5" spans="1:8" x14ac:dyDescent="0.25">
      <c r="A5" s="149" t="s">
        <v>16</v>
      </c>
      <c r="B5" s="149"/>
      <c r="C5" s="149" t="s">
        <v>17</v>
      </c>
      <c r="D5" s="150"/>
      <c r="E5" s="149"/>
      <c r="F5" s="149"/>
      <c r="G5" s="120"/>
      <c r="H5" s="120"/>
    </row>
    <row r="6" spans="1:8" x14ac:dyDescent="0.25">
      <c r="A6" s="149" t="s">
        <v>18</v>
      </c>
      <c r="B6" s="149"/>
      <c r="C6" s="149"/>
      <c r="D6" s="149"/>
      <c r="E6" s="149"/>
      <c r="F6" s="149"/>
      <c r="G6" s="120"/>
      <c r="H6" s="120"/>
    </row>
    <row r="7" spans="1:8" ht="36" x14ac:dyDescent="0.25">
      <c r="A7" s="151" t="s">
        <v>19</v>
      </c>
      <c r="B7" s="152" t="s">
        <v>20</v>
      </c>
      <c r="C7" s="152" t="s">
        <v>21</v>
      </c>
      <c r="D7" s="152" t="s">
        <v>22</v>
      </c>
      <c r="E7" s="152" t="s">
        <v>23</v>
      </c>
      <c r="F7" s="152" t="s">
        <v>24</v>
      </c>
      <c r="G7" s="120"/>
      <c r="H7" s="120"/>
    </row>
    <row r="8" spans="1:8" x14ac:dyDescent="0.2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25">
      <c r="A9" s="149"/>
      <c r="B9" s="149"/>
      <c r="C9" s="149"/>
      <c r="D9" s="149"/>
      <c r="E9" s="149"/>
      <c r="F9" s="149"/>
      <c r="G9" s="120"/>
      <c r="H9" s="120"/>
    </row>
    <row r="10" spans="1:8" x14ac:dyDescent="0.25">
      <c r="A10" s="154"/>
      <c r="B10" s="159" t="s">
        <v>122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25">
      <c r="A11" s="154"/>
      <c r="B11" s="154" t="s">
        <v>132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25">
      <c r="A12" s="154"/>
      <c r="B12" s="154"/>
      <c r="C12" s="154"/>
      <c r="D12" s="154"/>
      <c r="E12" s="155"/>
      <c r="F12" s="155"/>
      <c r="G12" s="120"/>
      <c r="H12" s="120"/>
    </row>
    <row r="13" spans="1:8" x14ac:dyDescent="0.25">
      <c r="A13" s="154"/>
      <c r="B13" s="156" t="s">
        <v>101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25">
      <c r="A14" s="149"/>
      <c r="B14" s="149"/>
      <c r="C14" s="149"/>
      <c r="D14" s="149"/>
      <c r="E14" s="157"/>
      <c r="F14" s="149"/>
      <c r="G14" s="120"/>
      <c r="H14" s="120"/>
    </row>
    <row r="15" spans="1:8" x14ac:dyDescent="0.25">
      <c r="A15" s="154"/>
      <c r="B15" s="158" t="s">
        <v>25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25">
      <c r="A16" s="149"/>
      <c r="B16" s="149"/>
      <c r="C16" s="149"/>
      <c r="D16" s="149"/>
      <c r="E16" s="149"/>
      <c r="F16" s="149"/>
      <c r="G16" s="120"/>
      <c r="H16" s="120"/>
    </row>
    <row r="17" spans="1:8" x14ac:dyDescent="0.2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9"/>
  <sheetViews>
    <sheetView tabSelected="1" topLeftCell="B177" zoomScale="175" zoomScaleNormal="175" workbookViewId="0">
      <selection activeCell="G184" sqref="G184"/>
    </sheetView>
  </sheetViews>
  <sheetFormatPr defaultRowHeight="15" outlineLevelRow="1" x14ac:dyDescent="0.25"/>
  <cols>
    <col min="1" max="1" width="11.5703125" customWidth="1"/>
    <col min="2" max="2" width="56.42578125" style="3" customWidth="1"/>
    <col min="3" max="4" width="8.85546875" style="1" customWidth="1"/>
    <col min="5" max="5" width="9" style="4" customWidth="1"/>
    <col min="6" max="6" width="10.8554687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104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103</v>
      </c>
      <c r="B2" s="109" t="s">
        <v>148</v>
      </c>
      <c r="C2" s="120"/>
      <c r="D2" s="109"/>
      <c r="E2" s="109"/>
      <c r="F2" s="109"/>
      <c r="G2" s="109"/>
      <c r="H2" s="109"/>
      <c r="I2" s="112"/>
      <c r="J2" s="112"/>
      <c r="K2" s="112"/>
    </row>
    <row r="3" spans="1:13" ht="15.75" x14ac:dyDescent="0.25">
      <c r="A3" s="110" t="s">
        <v>14</v>
      </c>
      <c r="B3" s="109" t="s">
        <v>227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10"/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x14ac:dyDescent="0.25">
      <c r="A6" s="180" t="s">
        <v>15</v>
      </c>
      <c r="B6" s="181" t="s">
        <v>240</v>
      </c>
      <c r="C6" s="121"/>
      <c r="D6" s="122"/>
      <c r="E6" s="121"/>
      <c r="F6" s="121"/>
      <c r="G6" s="120"/>
      <c r="H6" s="116"/>
      <c r="I6" s="113"/>
      <c r="J6" s="117"/>
      <c r="K6" s="113"/>
      <c r="M6" s="118"/>
    </row>
    <row r="7" spans="1:13" x14ac:dyDescent="0.25">
      <c r="A7" s="120"/>
      <c r="B7" s="120"/>
      <c r="C7" s="121"/>
      <c r="D7" s="122"/>
      <c r="E7" s="121"/>
      <c r="F7" s="121"/>
      <c r="G7" s="120"/>
      <c r="H7" s="116"/>
      <c r="J7" s="119"/>
    </row>
    <row r="8" spans="1:13" x14ac:dyDescent="0.25">
      <c r="A8" s="120" t="s">
        <v>17</v>
      </c>
      <c r="B8" s="120"/>
      <c r="C8" s="121"/>
      <c r="D8" s="122"/>
      <c r="E8" s="121"/>
      <c r="F8" s="121"/>
      <c r="G8" s="120"/>
      <c r="H8" s="116"/>
      <c r="J8" s="119"/>
    </row>
    <row r="9" spans="1:13" ht="36.75" x14ac:dyDescent="0.25">
      <c r="A9" s="123" t="s">
        <v>0</v>
      </c>
      <c r="B9" s="123" t="s">
        <v>274</v>
      </c>
      <c r="C9" s="123" t="s">
        <v>1</v>
      </c>
      <c r="D9" s="123" t="s">
        <v>3</v>
      </c>
      <c r="E9" s="124" t="s">
        <v>4</v>
      </c>
      <c r="F9" s="125" t="s">
        <v>5</v>
      </c>
      <c r="G9" s="125" t="s">
        <v>6</v>
      </c>
    </row>
    <row r="10" spans="1:13" x14ac:dyDescent="0.25">
      <c r="A10" s="162"/>
      <c r="B10" s="163" t="s">
        <v>141</v>
      </c>
      <c r="C10" s="162">
        <v>1</v>
      </c>
      <c r="D10" s="162" t="s">
        <v>98</v>
      </c>
      <c r="E10" s="164">
        <v>300</v>
      </c>
      <c r="F10" s="165">
        <f t="shared" ref="F10" si="0">C10*E10</f>
        <v>300</v>
      </c>
      <c r="G10" s="165">
        <f>F10*1.23</f>
        <v>369</v>
      </c>
    </row>
    <row r="11" spans="1:13" x14ac:dyDescent="0.25">
      <c r="A11" s="185" t="s">
        <v>142</v>
      </c>
      <c r="B11" s="185"/>
      <c r="C11" s="185"/>
      <c r="D11" s="185"/>
      <c r="E11" s="185"/>
      <c r="F11" s="178">
        <f>SUM(F10:F10)</f>
        <v>300</v>
      </c>
      <c r="G11" s="178">
        <f>SUM(G10:G10)</f>
        <v>369</v>
      </c>
      <c r="H11" s="107"/>
      <c r="I11" s="6"/>
      <c r="J11" s="7"/>
    </row>
    <row r="12" spans="1:13" ht="32.1" customHeight="1" x14ac:dyDescent="0.25">
      <c r="A12" s="186" t="s">
        <v>105</v>
      </c>
      <c r="B12" s="186"/>
      <c r="C12" s="186"/>
      <c r="D12" s="186"/>
      <c r="E12" s="186"/>
      <c r="F12" s="186"/>
      <c r="G12" s="186"/>
    </row>
    <row r="13" spans="1:13" ht="32.1" customHeight="1" x14ac:dyDescent="0.25">
      <c r="A13" s="186" t="s">
        <v>105</v>
      </c>
      <c r="B13" s="186"/>
      <c r="C13" s="186"/>
      <c r="D13" s="186"/>
      <c r="E13" s="186"/>
      <c r="F13" s="186"/>
      <c r="G13" s="186"/>
    </row>
    <row r="14" spans="1:13" ht="24.6" customHeight="1" x14ac:dyDescent="0.25">
      <c r="A14" s="126"/>
      <c r="B14" s="127" t="s">
        <v>241</v>
      </c>
      <c r="C14" s="126">
        <v>263.2</v>
      </c>
      <c r="D14" s="126" t="s">
        <v>85</v>
      </c>
      <c r="E14" s="128">
        <v>6</v>
      </c>
      <c r="F14" s="129">
        <f>SUM(E14*C14)</f>
        <v>1579.1999999999998</v>
      </c>
      <c r="G14" s="129">
        <f>SUM(F14*1.23)</f>
        <v>1942.4159999999997</v>
      </c>
      <c r="I14" s="128"/>
      <c r="J14" s="105"/>
    </row>
    <row r="15" spans="1:13" outlineLevel="1" x14ac:dyDescent="0.25">
      <c r="A15" s="126"/>
      <c r="B15" s="130" t="s">
        <v>275</v>
      </c>
      <c r="C15" s="126"/>
      <c r="D15" s="126"/>
      <c r="E15" s="128"/>
      <c r="F15" s="129"/>
      <c r="G15" s="129"/>
      <c r="I15" s="128"/>
    </row>
    <row r="16" spans="1:13" ht="15.6" customHeight="1" x14ac:dyDescent="0.25">
      <c r="A16" s="126"/>
      <c r="B16" s="127" t="s">
        <v>242</v>
      </c>
      <c r="C16" s="126">
        <v>658</v>
      </c>
      <c r="D16" s="126" t="s">
        <v>2</v>
      </c>
      <c r="E16" s="128">
        <v>1</v>
      </c>
      <c r="F16" s="129">
        <f>SUM(E16*C16)</f>
        <v>658</v>
      </c>
      <c r="G16" s="129">
        <f t="shared" ref="G15:G38" si="1">SUM(F16*1.23)</f>
        <v>809.34</v>
      </c>
      <c r="I16" s="128"/>
    </row>
    <row r="17" spans="1:9" x14ac:dyDescent="0.25">
      <c r="A17" s="126"/>
      <c r="B17" s="127" t="s">
        <v>243</v>
      </c>
      <c r="C17" s="126">
        <f>SUM(C18:C19)</f>
        <v>19.872</v>
      </c>
      <c r="D17" s="126" t="s">
        <v>85</v>
      </c>
      <c r="E17" s="128">
        <v>25</v>
      </c>
      <c r="F17" s="129">
        <f>SUM(E17*C17)</f>
        <v>496.8</v>
      </c>
      <c r="G17" s="129">
        <f t="shared" si="1"/>
        <v>611.06399999999996</v>
      </c>
      <c r="I17" s="128"/>
    </row>
    <row r="18" spans="1:9" outlineLevel="1" x14ac:dyDescent="0.25">
      <c r="A18" s="126"/>
      <c r="B18" s="130" t="s">
        <v>244</v>
      </c>
      <c r="C18" s="182">
        <v>11.231999999999999</v>
      </c>
      <c r="D18" s="126"/>
      <c r="E18" s="128"/>
      <c r="F18" s="129"/>
      <c r="G18" s="129"/>
      <c r="I18" s="128"/>
    </row>
    <row r="19" spans="1:9" outlineLevel="1" x14ac:dyDescent="0.25">
      <c r="A19" s="126"/>
      <c r="B19" s="130" t="s">
        <v>245</v>
      </c>
      <c r="C19" s="182">
        <v>8.64</v>
      </c>
      <c r="D19" s="126"/>
      <c r="E19" s="128"/>
      <c r="F19" s="129"/>
      <c r="G19" s="129"/>
      <c r="I19" s="128"/>
    </row>
    <row r="20" spans="1:9" ht="15.6" customHeight="1" x14ac:dyDescent="0.25">
      <c r="A20" s="126"/>
      <c r="B20" s="127" t="s">
        <v>246</v>
      </c>
      <c r="C20" s="126">
        <v>8</v>
      </c>
      <c r="D20" s="126" t="s">
        <v>85</v>
      </c>
      <c r="E20" s="128">
        <v>25</v>
      </c>
      <c r="F20" s="129">
        <f>SUM(E20*C20)</f>
        <v>200</v>
      </c>
      <c r="G20" s="129">
        <f t="shared" si="1"/>
        <v>246</v>
      </c>
      <c r="I20" s="128"/>
    </row>
    <row r="21" spans="1:9" outlineLevel="1" x14ac:dyDescent="0.25">
      <c r="A21" s="126"/>
      <c r="B21" s="130" t="s">
        <v>247</v>
      </c>
      <c r="C21" s="126"/>
      <c r="D21" s="126"/>
      <c r="E21" s="128"/>
      <c r="F21" s="129"/>
      <c r="G21" s="129"/>
      <c r="I21" s="128"/>
    </row>
    <row r="22" spans="1:9" ht="24.75" x14ac:dyDescent="0.25">
      <c r="A22" s="126"/>
      <c r="B22" s="127" t="s">
        <v>248</v>
      </c>
      <c r="C22" s="126">
        <v>7.4240000000000004</v>
      </c>
      <c r="D22" s="126" t="s">
        <v>85</v>
      </c>
      <c r="E22" s="128">
        <v>89</v>
      </c>
      <c r="F22" s="129">
        <f>SUM(E22*C22)</f>
        <v>660.73599999999999</v>
      </c>
      <c r="G22" s="129">
        <f t="shared" si="1"/>
        <v>812.70528000000002</v>
      </c>
      <c r="I22" s="128"/>
    </row>
    <row r="23" spans="1:9" ht="15.6" customHeight="1" outlineLevel="1" x14ac:dyDescent="0.25">
      <c r="A23" s="126"/>
      <c r="B23" s="130" t="s">
        <v>226</v>
      </c>
      <c r="C23" s="126"/>
      <c r="D23" s="126"/>
      <c r="E23" s="128"/>
      <c r="F23" s="129"/>
      <c r="G23" s="129"/>
      <c r="I23" s="128"/>
    </row>
    <row r="24" spans="1:9" ht="40.5" customHeight="1" x14ac:dyDescent="0.25">
      <c r="A24" s="126"/>
      <c r="B24" s="127" t="s">
        <v>249</v>
      </c>
      <c r="C24" s="126">
        <v>8.5500000000000007</v>
      </c>
      <c r="D24" s="126" t="s">
        <v>85</v>
      </c>
      <c r="E24" s="128">
        <v>25</v>
      </c>
      <c r="F24" s="129">
        <f>SUM(E24*C24)</f>
        <v>213.75000000000003</v>
      </c>
      <c r="G24" s="129">
        <f t="shared" si="1"/>
        <v>262.91250000000002</v>
      </c>
      <c r="I24" s="128"/>
    </row>
    <row r="25" spans="1:9" outlineLevel="1" x14ac:dyDescent="0.25">
      <c r="A25" s="126"/>
      <c r="B25" s="130" t="s">
        <v>250</v>
      </c>
      <c r="C25" s="126"/>
      <c r="D25" s="126"/>
      <c r="E25" s="128"/>
      <c r="F25" s="129"/>
      <c r="G25" s="129"/>
      <c r="I25" s="128"/>
    </row>
    <row r="26" spans="1:9" ht="15" customHeight="1" x14ac:dyDescent="0.25">
      <c r="A26" s="126"/>
      <c r="B26" s="127" t="s">
        <v>214</v>
      </c>
      <c r="C26" s="126">
        <v>100</v>
      </c>
      <c r="D26" s="132" t="s">
        <v>7</v>
      </c>
      <c r="E26" s="128">
        <v>4.5</v>
      </c>
      <c r="F26" s="129">
        <f>SUM(C26*E26)</f>
        <v>450</v>
      </c>
      <c r="G26" s="129">
        <f t="shared" si="1"/>
        <v>553.5</v>
      </c>
      <c r="I26" s="128"/>
    </row>
    <row r="27" spans="1:9" ht="28.5" customHeight="1" x14ac:dyDescent="0.25">
      <c r="A27" s="126"/>
      <c r="B27" s="127" t="s">
        <v>251</v>
      </c>
      <c r="C27" s="126">
        <v>2.4</v>
      </c>
      <c r="D27" s="126" t="s">
        <v>85</v>
      </c>
      <c r="E27" s="128">
        <v>89</v>
      </c>
      <c r="F27" s="129">
        <f>SUM(E27*C27)</f>
        <v>213.6</v>
      </c>
      <c r="G27" s="129">
        <f t="shared" si="1"/>
        <v>262.72800000000001</v>
      </c>
      <c r="I27" s="128"/>
    </row>
    <row r="28" spans="1:9" x14ac:dyDescent="0.25">
      <c r="A28" s="126"/>
      <c r="B28" s="127" t="s">
        <v>217</v>
      </c>
      <c r="C28" s="126">
        <v>21.6</v>
      </c>
      <c r="D28" s="126" t="s">
        <v>85</v>
      </c>
      <c r="E28" s="128">
        <v>35</v>
      </c>
      <c r="F28" s="129">
        <f>SUM(E28*C28)</f>
        <v>756</v>
      </c>
      <c r="G28" s="129">
        <f t="shared" si="1"/>
        <v>929.88</v>
      </c>
      <c r="I28" s="128"/>
    </row>
    <row r="29" spans="1:9" ht="28.35" customHeight="1" x14ac:dyDescent="0.25">
      <c r="A29" s="126"/>
      <c r="B29" s="127" t="s">
        <v>252</v>
      </c>
      <c r="C29" s="126">
        <v>216</v>
      </c>
      <c r="D29" s="126" t="s">
        <v>2</v>
      </c>
      <c r="E29" s="128">
        <v>2.8</v>
      </c>
      <c r="F29" s="129">
        <f>SUM(E29*C29)</f>
        <v>604.79999999999995</v>
      </c>
      <c r="G29" s="129">
        <f t="shared" si="1"/>
        <v>743.90399999999988</v>
      </c>
      <c r="I29" s="128"/>
    </row>
    <row r="30" spans="1:9" x14ac:dyDescent="0.25">
      <c r="A30" s="126"/>
      <c r="B30" s="127" t="s">
        <v>253</v>
      </c>
      <c r="C30" s="182">
        <v>36</v>
      </c>
      <c r="D30" s="182" t="s">
        <v>85</v>
      </c>
      <c r="E30" s="128"/>
      <c r="F30" s="129"/>
      <c r="G30" s="129"/>
      <c r="I30" s="128"/>
    </row>
    <row r="31" spans="1:9" x14ac:dyDescent="0.25">
      <c r="A31" s="126"/>
      <c r="B31" s="127" t="s">
        <v>218</v>
      </c>
      <c r="C31" s="126">
        <v>7.56</v>
      </c>
      <c r="D31" s="126" t="s">
        <v>88</v>
      </c>
      <c r="E31" s="128">
        <v>18</v>
      </c>
      <c r="F31" s="129">
        <f>SUM(E31*C31)</f>
        <v>136.07999999999998</v>
      </c>
      <c r="G31" s="129">
        <f t="shared" si="1"/>
        <v>167.37839999999997</v>
      </c>
      <c r="I31" s="128"/>
    </row>
    <row r="32" spans="1:9" x14ac:dyDescent="0.25">
      <c r="A32" s="126"/>
      <c r="B32" s="127" t="s">
        <v>228</v>
      </c>
      <c r="C32" s="126"/>
      <c r="D32" s="126"/>
      <c r="E32" s="128"/>
      <c r="F32" s="129"/>
      <c r="G32" s="129"/>
      <c r="I32" s="128"/>
    </row>
    <row r="33" spans="1:9" x14ac:dyDescent="0.25">
      <c r="A33" s="126"/>
      <c r="B33" s="179" t="s">
        <v>219</v>
      </c>
      <c r="C33" s="126">
        <f>SUM(C14+C17+C20+C22+C24+C27)</f>
        <v>309.44599999999997</v>
      </c>
      <c r="D33" s="126" t="s">
        <v>85</v>
      </c>
      <c r="E33" s="128">
        <v>6.6</v>
      </c>
      <c r="F33" s="129">
        <f>SUM(E33*C33)</f>
        <v>2042.3435999999997</v>
      </c>
      <c r="G33" s="129">
        <f t="shared" si="1"/>
        <v>2512.0826279999997</v>
      </c>
      <c r="I33" s="128"/>
    </row>
    <row r="34" spans="1:9" ht="24" x14ac:dyDescent="0.25">
      <c r="A34" s="126"/>
      <c r="B34" s="179" t="s">
        <v>220</v>
      </c>
      <c r="C34" s="126">
        <f>SUM(C33)</f>
        <v>309.44599999999997</v>
      </c>
      <c r="D34" s="126" t="s">
        <v>85</v>
      </c>
      <c r="E34" s="128">
        <v>6.6</v>
      </c>
      <c r="F34" s="129">
        <f>SUM(E34*C34)</f>
        <v>2042.3435999999997</v>
      </c>
      <c r="G34" s="129">
        <f t="shared" si="1"/>
        <v>2512.0826279999997</v>
      </c>
      <c r="I34" s="128"/>
    </row>
    <row r="35" spans="1:9" x14ac:dyDescent="0.25">
      <c r="A35" s="126"/>
      <c r="B35" s="179" t="s">
        <v>221</v>
      </c>
      <c r="C35" s="126">
        <f>SUM(C34)</f>
        <v>309.44599999999997</v>
      </c>
      <c r="D35" s="126" t="s">
        <v>85</v>
      </c>
      <c r="E35" s="128">
        <v>1</v>
      </c>
      <c r="F35" s="129">
        <f>SUM(E35*C35)</f>
        <v>309.44599999999997</v>
      </c>
      <c r="G35" s="129">
        <f t="shared" si="1"/>
        <v>380.61857999999995</v>
      </c>
      <c r="I35" s="128"/>
    </row>
    <row r="36" spans="1:9" x14ac:dyDescent="0.25">
      <c r="A36" s="126"/>
      <c r="B36" s="179" t="s">
        <v>254</v>
      </c>
      <c r="C36" s="126">
        <f>SUM(C35)</f>
        <v>309.44599999999997</v>
      </c>
      <c r="D36" s="126" t="s">
        <v>85</v>
      </c>
      <c r="E36" s="128">
        <v>25</v>
      </c>
      <c r="F36" s="129">
        <f>SUM(E36*C36)</f>
        <v>7736.15</v>
      </c>
      <c r="G36" s="129">
        <f t="shared" si="1"/>
        <v>9515.4645</v>
      </c>
      <c r="I36" s="128"/>
    </row>
    <row r="37" spans="1:9" outlineLevel="1" x14ac:dyDescent="0.25">
      <c r="A37" s="126"/>
      <c r="B37" s="130"/>
      <c r="C37" s="126"/>
      <c r="D37" s="126"/>
      <c r="E37" s="128"/>
      <c r="F37" s="129"/>
      <c r="G37" s="129"/>
      <c r="I37" s="105"/>
    </row>
    <row r="38" spans="1:9" ht="27.6" customHeight="1" x14ac:dyDescent="0.25">
      <c r="A38" s="187" t="s">
        <v>92</v>
      </c>
      <c r="B38" s="187"/>
      <c r="C38" s="187"/>
      <c r="D38" s="187"/>
      <c r="E38" s="187"/>
      <c r="F38" s="134">
        <f>SUM(F14:F36)</f>
        <v>18099.249199999998</v>
      </c>
      <c r="G38" s="134">
        <f t="shared" si="1"/>
        <v>22262.076515999997</v>
      </c>
      <c r="H38" s="6"/>
      <c r="I38" s="6"/>
    </row>
    <row r="39" spans="1:9" ht="33.6" customHeight="1" x14ac:dyDescent="0.25">
      <c r="A39" s="186" t="s">
        <v>112</v>
      </c>
      <c r="B39" s="186"/>
      <c r="C39" s="186"/>
      <c r="D39" s="186"/>
      <c r="E39" s="186"/>
      <c r="F39" s="186"/>
      <c r="G39" s="186"/>
    </row>
    <row r="40" spans="1:9" ht="15.6" customHeight="1" x14ac:dyDescent="0.25">
      <c r="A40" s="126"/>
      <c r="B40" s="167" t="s">
        <v>131</v>
      </c>
      <c r="C40" s="126"/>
      <c r="D40" s="126"/>
      <c r="E40" s="128"/>
      <c r="F40" s="129"/>
      <c r="G40" s="129"/>
    </row>
    <row r="41" spans="1:9" ht="23.85" customHeight="1" x14ac:dyDescent="0.25">
      <c r="A41" s="126"/>
      <c r="B41" s="127" t="s">
        <v>215</v>
      </c>
      <c r="C41" s="126">
        <v>7.4240000000000004</v>
      </c>
      <c r="D41" s="126" t="s">
        <v>85</v>
      </c>
      <c r="E41" s="128">
        <v>150</v>
      </c>
      <c r="F41" s="129">
        <f>SUM(E41*C41)</f>
        <v>1113.6000000000001</v>
      </c>
      <c r="G41" s="129">
        <f>SUM(F41*1.23)</f>
        <v>1369.7280000000001</v>
      </c>
    </row>
    <row r="42" spans="1:9" ht="15.6" customHeight="1" x14ac:dyDescent="0.25">
      <c r="A42" s="126"/>
      <c r="B42" s="127" t="s">
        <v>10</v>
      </c>
      <c r="C42" s="126">
        <v>54</v>
      </c>
      <c r="D42" s="126" t="s">
        <v>8</v>
      </c>
      <c r="E42" s="128">
        <v>9</v>
      </c>
      <c r="F42" s="129">
        <f>SUM(E42*C42)</f>
        <v>486</v>
      </c>
      <c r="G42" s="129">
        <f t="shared" ref="G42:G51" si="2">SUM(F42*1.23)</f>
        <v>597.78</v>
      </c>
    </row>
    <row r="43" spans="1:9" ht="15.6" customHeight="1" x14ac:dyDescent="0.25">
      <c r="A43" s="126"/>
      <c r="B43" s="127" t="s">
        <v>216</v>
      </c>
      <c r="C43" s="126">
        <v>2</v>
      </c>
      <c r="D43" s="126" t="s">
        <v>8</v>
      </c>
      <c r="E43" s="128">
        <v>35</v>
      </c>
      <c r="F43" s="129">
        <f>SUM(E43*C43)</f>
        <v>70</v>
      </c>
      <c r="G43" s="129">
        <f t="shared" si="2"/>
        <v>86.1</v>
      </c>
    </row>
    <row r="44" spans="1:9" ht="15.6" customHeight="1" x14ac:dyDescent="0.25">
      <c r="A44" s="126"/>
      <c r="B44" s="167" t="s">
        <v>107</v>
      </c>
      <c r="C44" s="126"/>
      <c r="D44" s="126"/>
      <c r="E44" s="128"/>
      <c r="F44" s="129"/>
      <c r="G44" s="129"/>
    </row>
    <row r="45" spans="1:9" ht="15.6" customHeight="1" x14ac:dyDescent="0.25">
      <c r="A45" s="126"/>
      <c r="B45" s="127" t="s">
        <v>139</v>
      </c>
      <c r="C45" s="126">
        <v>6.84</v>
      </c>
      <c r="D45" s="126" t="s">
        <v>85</v>
      </c>
      <c r="E45" s="128">
        <v>150</v>
      </c>
      <c r="F45" s="129">
        <f>SUM(E45*C45)</f>
        <v>1026</v>
      </c>
      <c r="G45" s="129">
        <f t="shared" si="2"/>
        <v>1261.98</v>
      </c>
    </row>
    <row r="46" spans="1:9" ht="15.6" customHeight="1" outlineLevel="1" x14ac:dyDescent="0.25">
      <c r="A46" s="126"/>
      <c r="B46" s="130" t="s">
        <v>229</v>
      </c>
      <c r="C46" s="126"/>
      <c r="D46" s="126"/>
      <c r="E46" s="128"/>
      <c r="F46" s="129"/>
      <c r="G46" s="129"/>
    </row>
    <row r="47" spans="1:9" ht="15.6" customHeight="1" x14ac:dyDescent="0.25">
      <c r="A47" s="126"/>
      <c r="B47" s="127" t="s">
        <v>137</v>
      </c>
      <c r="C47" s="126">
        <v>114</v>
      </c>
      <c r="D47" s="126" t="s">
        <v>8</v>
      </c>
      <c r="E47" s="128">
        <v>8</v>
      </c>
      <c r="F47" s="129">
        <f>SUM(E47*C47)</f>
        <v>912</v>
      </c>
      <c r="G47" s="129">
        <f t="shared" si="2"/>
        <v>1121.76</v>
      </c>
    </row>
    <row r="48" spans="1:9" ht="15.6" customHeight="1" x14ac:dyDescent="0.25">
      <c r="A48" s="126"/>
      <c r="B48" s="127" t="s">
        <v>140</v>
      </c>
      <c r="C48" s="126">
        <v>114</v>
      </c>
      <c r="D48" s="126" t="s">
        <v>8</v>
      </c>
      <c r="E48" s="128">
        <v>8</v>
      </c>
      <c r="F48" s="129">
        <f>SUM(E48*C48)</f>
        <v>912</v>
      </c>
      <c r="G48" s="129">
        <f t="shared" si="2"/>
        <v>1121.76</v>
      </c>
    </row>
    <row r="49" spans="1:9" ht="26.45" customHeight="1" x14ac:dyDescent="0.25">
      <c r="A49" s="126"/>
      <c r="B49" s="127" t="s">
        <v>230</v>
      </c>
      <c r="C49" s="126">
        <v>2.4</v>
      </c>
      <c r="D49" s="126" t="s">
        <v>85</v>
      </c>
      <c r="E49" s="128">
        <v>150</v>
      </c>
      <c r="F49" s="129">
        <f>SUM(E49*C49)</f>
        <v>360</v>
      </c>
      <c r="G49" s="129">
        <f t="shared" si="2"/>
        <v>442.8</v>
      </c>
    </row>
    <row r="50" spans="1:9" s="102" customFormat="1" ht="36.75" x14ac:dyDescent="0.25">
      <c r="A50" s="126"/>
      <c r="B50" s="127" t="s">
        <v>179</v>
      </c>
      <c r="C50" s="126">
        <v>8</v>
      </c>
      <c r="D50" s="126" t="s">
        <v>8</v>
      </c>
      <c r="E50" s="128">
        <v>65</v>
      </c>
      <c r="F50" s="129">
        <f>SUM(E50*C50)</f>
        <v>520</v>
      </c>
      <c r="G50" s="129">
        <f t="shared" si="2"/>
        <v>639.6</v>
      </c>
      <c r="H50"/>
      <c r="I50"/>
    </row>
    <row r="51" spans="1:9" ht="27.6" customHeight="1" x14ac:dyDescent="0.25">
      <c r="A51" s="187" t="s">
        <v>119</v>
      </c>
      <c r="B51" s="187"/>
      <c r="C51" s="187"/>
      <c r="D51" s="187"/>
      <c r="E51" s="187"/>
      <c r="F51" s="134">
        <f>SUM(F41:F50)</f>
        <v>5399.6</v>
      </c>
      <c r="G51" s="134">
        <f t="shared" si="2"/>
        <v>6641.5080000000007</v>
      </c>
      <c r="H51" s="6"/>
      <c r="I51" s="6"/>
    </row>
    <row r="52" spans="1:9" ht="33.6" customHeight="1" x14ac:dyDescent="0.25">
      <c r="A52" s="186" t="s">
        <v>113</v>
      </c>
      <c r="B52" s="186"/>
      <c r="C52" s="186"/>
      <c r="D52" s="186"/>
      <c r="E52" s="186"/>
      <c r="F52" s="186"/>
      <c r="G52" s="186"/>
    </row>
    <row r="53" spans="1:9" ht="15.6" customHeight="1" x14ac:dyDescent="0.25">
      <c r="A53" s="126"/>
      <c r="B53" s="167" t="s">
        <v>120</v>
      </c>
      <c r="C53" s="126"/>
      <c r="D53" s="126"/>
      <c r="E53" s="128"/>
      <c r="F53" s="129"/>
      <c r="G53" s="129"/>
    </row>
    <row r="54" spans="1:9" ht="15.6" customHeight="1" x14ac:dyDescent="0.25">
      <c r="A54" s="126"/>
      <c r="B54" s="127" t="s">
        <v>255</v>
      </c>
      <c r="C54" s="131">
        <f>SUM(C56+C55)</f>
        <v>271.404</v>
      </c>
      <c r="D54" s="131" t="s">
        <v>2</v>
      </c>
      <c r="E54" s="128">
        <v>1.5</v>
      </c>
      <c r="F54" s="129">
        <f>SUM(E54*C54)</f>
        <v>407.10599999999999</v>
      </c>
      <c r="G54" s="129">
        <f>SUM(F54*1.23)</f>
        <v>500.74037999999996</v>
      </c>
    </row>
    <row r="55" spans="1:9" ht="15.6" customHeight="1" outlineLevel="1" x14ac:dyDescent="0.25">
      <c r="A55" s="126"/>
      <c r="B55" s="130" t="s">
        <v>256</v>
      </c>
      <c r="C55" s="183">
        <v>184.464</v>
      </c>
      <c r="D55" s="131"/>
      <c r="E55" s="128"/>
      <c r="F55" s="129"/>
      <c r="G55" s="129"/>
    </row>
    <row r="56" spans="1:9" ht="15.6" customHeight="1" outlineLevel="1" x14ac:dyDescent="0.25">
      <c r="A56" s="126"/>
      <c r="B56" s="130" t="s">
        <v>257</v>
      </c>
      <c r="C56" s="183">
        <v>86.94</v>
      </c>
      <c r="D56" s="131"/>
      <c r="E56" s="128"/>
      <c r="F56" s="129"/>
      <c r="G56" s="129"/>
    </row>
    <row r="57" spans="1:9" ht="15.6" customHeight="1" x14ac:dyDescent="0.25">
      <c r="A57" s="126"/>
      <c r="B57" s="127" t="s">
        <v>258</v>
      </c>
      <c r="C57" s="131">
        <f>SUM(C54)</f>
        <v>271.404</v>
      </c>
      <c r="D57" s="131" t="s">
        <v>2</v>
      </c>
      <c r="E57" s="128">
        <v>0.4</v>
      </c>
      <c r="F57" s="129">
        <f>SUM(E57*C57)</f>
        <v>108.5616</v>
      </c>
      <c r="G57" s="129">
        <f t="shared" ref="G55:G67" si="3">SUM(F57*1.23)</f>
        <v>133.53076799999999</v>
      </c>
    </row>
    <row r="58" spans="1:9" ht="15.6" customHeight="1" x14ac:dyDescent="0.25">
      <c r="A58" s="126"/>
      <c r="B58" s="127" t="s">
        <v>259</v>
      </c>
      <c r="C58" s="131">
        <v>36</v>
      </c>
      <c r="D58" s="131" t="s">
        <v>7</v>
      </c>
      <c r="E58" s="128">
        <v>3.6</v>
      </c>
      <c r="F58" s="129">
        <f>SUM(E58*C58)</f>
        <v>129.6</v>
      </c>
      <c r="G58" s="129">
        <f t="shared" si="3"/>
        <v>159.40799999999999</v>
      </c>
    </row>
    <row r="59" spans="1:9" ht="15.6" customHeight="1" x14ac:dyDescent="0.25">
      <c r="A59" s="126"/>
      <c r="B59" s="127" t="s">
        <v>260</v>
      </c>
      <c r="C59" s="131">
        <v>144</v>
      </c>
      <c r="D59" s="131" t="s">
        <v>7</v>
      </c>
      <c r="E59" s="128">
        <v>3</v>
      </c>
      <c r="F59" s="129">
        <f>SUM(E59*C59)</f>
        <v>432</v>
      </c>
      <c r="G59" s="129">
        <f t="shared" si="3"/>
        <v>531.36</v>
      </c>
    </row>
    <row r="60" spans="1:9" ht="15.6" customHeight="1" x14ac:dyDescent="0.25">
      <c r="A60" s="126"/>
      <c r="B60" s="127" t="s">
        <v>261</v>
      </c>
      <c r="C60" s="126">
        <f>SUM(C58:C59)</f>
        <v>180</v>
      </c>
      <c r="D60" s="126" t="s">
        <v>7</v>
      </c>
      <c r="E60" s="128">
        <v>0.4</v>
      </c>
      <c r="F60" s="129">
        <f>SUM(E60*C60)</f>
        <v>72</v>
      </c>
      <c r="G60" s="129">
        <f t="shared" si="3"/>
        <v>88.56</v>
      </c>
    </row>
    <row r="61" spans="1:9" ht="15.6" customHeight="1" x14ac:dyDescent="0.25">
      <c r="A61" s="126"/>
      <c r="B61" s="127" t="s">
        <v>262</v>
      </c>
      <c r="C61" s="126">
        <f>SUM(C62+C63)</f>
        <v>35.768999999999998</v>
      </c>
      <c r="D61" s="126" t="s">
        <v>86</v>
      </c>
      <c r="E61" s="128">
        <v>30</v>
      </c>
      <c r="F61" s="129">
        <f>SUM(E61*C61)</f>
        <v>1073.07</v>
      </c>
      <c r="G61" s="129">
        <f t="shared" si="3"/>
        <v>1319.8761</v>
      </c>
    </row>
    <row r="62" spans="1:9" ht="15.6" customHeight="1" outlineLevel="1" x14ac:dyDescent="0.25">
      <c r="A62" s="126"/>
      <c r="B62" s="130" t="s">
        <v>263</v>
      </c>
      <c r="C62" s="182">
        <v>20.216999999999999</v>
      </c>
      <c r="D62" s="126"/>
      <c r="E62" s="128"/>
      <c r="F62" s="129"/>
      <c r="G62" s="129"/>
    </row>
    <row r="63" spans="1:9" ht="15.6" customHeight="1" outlineLevel="1" x14ac:dyDescent="0.25">
      <c r="A63" s="126"/>
      <c r="B63" s="130" t="s">
        <v>264</v>
      </c>
      <c r="C63" s="182">
        <v>15.552</v>
      </c>
      <c r="D63" s="126"/>
      <c r="E63" s="128"/>
      <c r="F63" s="129"/>
      <c r="G63" s="129"/>
    </row>
    <row r="64" spans="1:9" ht="24.75" x14ac:dyDescent="0.25">
      <c r="A64" s="126"/>
      <c r="B64" s="127" t="s">
        <v>265</v>
      </c>
      <c r="C64" s="126">
        <v>54</v>
      </c>
      <c r="D64" s="126" t="s">
        <v>86</v>
      </c>
      <c r="E64" s="128">
        <v>6.6</v>
      </c>
      <c r="F64" s="129">
        <f>SUM(E64*C64)</f>
        <v>356.4</v>
      </c>
      <c r="G64" s="129">
        <f t="shared" si="3"/>
        <v>438.37199999999996</v>
      </c>
    </row>
    <row r="65" spans="1:10" ht="15.6" customHeight="1" x14ac:dyDescent="0.25">
      <c r="A65" s="126"/>
      <c r="B65" s="127" t="s">
        <v>266</v>
      </c>
      <c r="C65" s="126">
        <f>SUM(C58+C59)*0.3</f>
        <v>54</v>
      </c>
      <c r="D65" s="126" t="s">
        <v>2</v>
      </c>
      <c r="E65" s="128">
        <v>1</v>
      </c>
      <c r="F65" s="129">
        <f>SUM(E65*C65)</f>
        <v>54</v>
      </c>
      <c r="G65" s="129">
        <f t="shared" si="3"/>
        <v>66.42</v>
      </c>
    </row>
    <row r="66" spans="1:10" ht="15.6" hidden="1" customHeight="1" outlineLevel="1" x14ac:dyDescent="0.25">
      <c r="A66" s="126"/>
      <c r="B66" s="130" t="s">
        <v>136</v>
      </c>
      <c r="C66" s="126"/>
      <c r="D66" s="126"/>
      <c r="E66" s="128"/>
      <c r="F66" s="129"/>
      <c r="G66" s="129">
        <f t="shared" si="3"/>
        <v>0</v>
      </c>
    </row>
    <row r="67" spans="1:10" ht="27.6" customHeight="1" collapsed="1" x14ac:dyDescent="0.25">
      <c r="A67" s="187" t="s">
        <v>117</v>
      </c>
      <c r="B67" s="187"/>
      <c r="C67" s="187"/>
      <c r="D67" s="187"/>
      <c r="E67" s="187"/>
      <c r="F67" s="134">
        <f>SUM(F54:F65)</f>
        <v>2632.7375999999999</v>
      </c>
      <c r="G67" s="134">
        <f t="shared" si="3"/>
        <v>3238.2672479999997</v>
      </c>
      <c r="H67" s="6"/>
      <c r="I67" s="6"/>
    </row>
    <row r="68" spans="1:10" ht="38.450000000000003" customHeight="1" x14ac:dyDescent="0.25">
      <c r="A68" s="186" t="s">
        <v>114</v>
      </c>
      <c r="B68" s="186"/>
      <c r="C68" s="186"/>
      <c r="D68" s="186"/>
      <c r="E68" s="186"/>
      <c r="F68" s="186"/>
      <c r="G68" s="186"/>
      <c r="H68" s="108"/>
      <c r="I68" s="108"/>
    </row>
    <row r="69" spans="1:10" ht="15.6" customHeight="1" x14ac:dyDescent="0.25">
      <c r="A69" s="126"/>
      <c r="B69" s="167" t="s">
        <v>106</v>
      </c>
      <c r="C69" s="120"/>
      <c r="D69" s="126"/>
      <c r="E69" s="128"/>
      <c r="F69" s="129"/>
      <c r="G69" s="129"/>
    </row>
    <row r="70" spans="1:10" ht="15.6" customHeight="1" x14ac:dyDescent="0.25">
      <c r="A70" s="126"/>
      <c r="B70" s="127" t="s">
        <v>267</v>
      </c>
      <c r="C70" s="126">
        <v>224</v>
      </c>
      <c r="D70" s="126" t="s">
        <v>86</v>
      </c>
      <c r="E70" s="128">
        <v>28</v>
      </c>
      <c r="F70" s="129">
        <f t="shared" ref="F70:F78" si="4">SUM(E70*C70)</f>
        <v>6272</v>
      </c>
      <c r="G70" s="129">
        <f>SUM(F70*1.23)</f>
        <v>7714.5599999999995</v>
      </c>
      <c r="I70" s="128"/>
    </row>
    <row r="71" spans="1:10" ht="15.6" customHeight="1" x14ac:dyDescent="0.25">
      <c r="A71" s="126"/>
      <c r="B71" s="127" t="s">
        <v>268</v>
      </c>
      <c r="C71" s="126">
        <v>658</v>
      </c>
      <c r="D71" s="126" t="s">
        <v>2</v>
      </c>
      <c r="E71" s="128">
        <v>1.5</v>
      </c>
      <c r="F71" s="129">
        <f t="shared" si="4"/>
        <v>987</v>
      </c>
      <c r="G71" s="129">
        <f t="shared" ref="G71:G79" si="5">SUM(F71*1.23)</f>
        <v>1214.01</v>
      </c>
      <c r="I71" s="128"/>
    </row>
    <row r="72" spans="1:10" ht="27" customHeight="1" x14ac:dyDescent="0.25">
      <c r="A72" s="126"/>
      <c r="B72" s="127" t="s">
        <v>269</v>
      </c>
      <c r="C72" s="126">
        <f>SUM(C71)</f>
        <v>658</v>
      </c>
      <c r="D72" s="126" t="s">
        <v>2</v>
      </c>
      <c r="E72" s="128">
        <v>1</v>
      </c>
      <c r="F72" s="129">
        <f t="shared" si="4"/>
        <v>658</v>
      </c>
      <c r="G72" s="129">
        <f t="shared" si="5"/>
        <v>809.34</v>
      </c>
      <c r="I72" s="128"/>
    </row>
    <row r="73" spans="1:10" ht="24.75" x14ac:dyDescent="0.25">
      <c r="A73" s="126"/>
      <c r="B73" s="127" t="s">
        <v>270</v>
      </c>
      <c r="C73" s="126">
        <v>132</v>
      </c>
      <c r="D73" s="126" t="s">
        <v>86</v>
      </c>
      <c r="E73" s="128">
        <v>28</v>
      </c>
      <c r="F73" s="129">
        <f t="shared" si="4"/>
        <v>3696</v>
      </c>
      <c r="G73" s="129">
        <f t="shared" si="5"/>
        <v>4546.08</v>
      </c>
      <c r="I73" s="128"/>
    </row>
    <row r="74" spans="1:10" ht="15.6" customHeight="1" x14ac:dyDescent="0.25">
      <c r="A74" s="126"/>
      <c r="B74" s="127" t="s">
        <v>115</v>
      </c>
      <c r="C74" s="126">
        <v>658</v>
      </c>
      <c r="D74" s="126" t="s">
        <v>2</v>
      </c>
      <c r="E74" s="128">
        <v>1.5</v>
      </c>
      <c r="F74" s="129">
        <f t="shared" si="4"/>
        <v>987</v>
      </c>
      <c r="G74" s="129">
        <f t="shared" si="5"/>
        <v>1214.01</v>
      </c>
      <c r="I74" s="128"/>
    </row>
    <row r="75" spans="1:10" ht="15.6" customHeight="1" x14ac:dyDescent="0.25">
      <c r="A75" s="126"/>
      <c r="B75" s="127" t="s">
        <v>116</v>
      </c>
      <c r="C75" s="126">
        <f>SUM(C74)</f>
        <v>658</v>
      </c>
      <c r="D75" s="126" t="s">
        <v>2</v>
      </c>
      <c r="E75" s="128">
        <v>1</v>
      </c>
      <c r="F75" s="129">
        <f t="shared" si="4"/>
        <v>658</v>
      </c>
      <c r="G75" s="129">
        <f t="shared" si="5"/>
        <v>809.34</v>
      </c>
      <c r="I75" s="128"/>
    </row>
    <row r="76" spans="1:10" x14ac:dyDescent="0.25">
      <c r="A76" s="126"/>
      <c r="B76" s="127" t="s">
        <v>150</v>
      </c>
      <c r="C76" s="126">
        <v>40</v>
      </c>
      <c r="D76" s="126" t="s">
        <v>86</v>
      </c>
      <c r="E76" s="128">
        <v>28</v>
      </c>
      <c r="F76" s="129">
        <f t="shared" si="4"/>
        <v>1120</v>
      </c>
      <c r="G76" s="129">
        <f t="shared" si="5"/>
        <v>1377.6</v>
      </c>
      <c r="I76" s="128"/>
    </row>
    <row r="77" spans="1:10" ht="15.6" customHeight="1" x14ac:dyDescent="0.25">
      <c r="A77" s="126"/>
      <c r="B77" s="127" t="s">
        <v>115</v>
      </c>
      <c r="C77" s="126">
        <v>658</v>
      </c>
      <c r="D77" s="126" t="s">
        <v>2</v>
      </c>
      <c r="E77" s="128">
        <v>1.5</v>
      </c>
      <c r="F77" s="129">
        <f t="shared" si="4"/>
        <v>987</v>
      </c>
      <c r="G77" s="129">
        <f t="shared" si="5"/>
        <v>1214.01</v>
      </c>
      <c r="I77" s="128"/>
    </row>
    <row r="78" spans="1:10" ht="15.6" customHeight="1" x14ac:dyDescent="0.25">
      <c r="A78" s="126"/>
      <c r="B78" s="127" t="s">
        <v>116</v>
      </c>
      <c r="C78" s="126">
        <f>SUM(C77)</f>
        <v>658</v>
      </c>
      <c r="D78" s="126" t="s">
        <v>2</v>
      </c>
      <c r="E78" s="128">
        <v>1</v>
      </c>
      <c r="F78" s="129">
        <f t="shared" si="4"/>
        <v>658</v>
      </c>
      <c r="G78" s="129">
        <f t="shared" si="5"/>
        <v>809.34</v>
      </c>
      <c r="I78" s="128"/>
    </row>
    <row r="79" spans="1:10" ht="30.6" customHeight="1" x14ac:dyDescent="0.25">
      <c r="A79" s="187" t="s">
        <v>118</v>
      </c>
      <c r="B79" s="187"/>
      <c r="C79" s="187"/>
      <c r="D79" s="187"/>
      <c r="E79" s="187"/>
      <c r="F79" s="134">
        <f>SUM(F70:F78)</f>
        <v>16023</v>
      </c>
      <c r="G79" s="134">
        <f t="shared" si="5"/>
        <v>19708.29</v>
      </c>
      <c r="H79" s="6"/>
      <c r="I79" s="6"/>
    </row>
    <row r="80" spans="1:10" ht="45.6" customHeight="1" x14ac:dyDescent="0.25">
      <c r="A80" s="186" t="s">
        <v>135</v>
      </c>
      <c r="B80" s="186"/>
      <c r="C80" s="186"/>
      <c r="D80" s="186"/>
      <c r="E80" s="186"/>
      <c r="F80" s="186"/>
      <c r="G80" s="186"/>
      <c r="J80" s="5"/>
    </row>
    <row r="81" spans="1:10" ht="36.75" x14ac:dyDescent="0.25">
      <c r="A81" s="126"/>
      <c r="B81" s="127" t="s">
        <v>231</v>
      </c>
      <c r="C81" s="126">
        <v>658</v>
      </c>
      <c r="D81" s="126" t="s">
        <v>2</v>
      </c>
      <c r="E81" s="128">
        <v>13.9</v>
      </c>
      <c r="F81" s="129">
        <f>SUM(C81*E81)</f>
        <v>9146.2000000000007</v>
      </c>
      <c r="G81" s="129">
        <f>SUM(F81*1.23)</f>
        <v>11249.826000000001</v>
      </c>
      <c r="H81" s="5"/>
      <c r="I81" s="5"/>
      <c r="J81" s="5"/>
    </row>
    <row r="82" spans="1:10" ht="15.6" customHeight="1" x14ac:dyDescent="0.25">
      <c r="A82" s="126"/>
      <c r="B82" s="127" t="s">
        <v>272</v>
      </c>
      <c r="C82" s="126">
        <v>201.6</v>
      </c>
      <c r="D82" s="126" t="s">
        <v>88</v>
      </c>
      <c r="E82" s="128">
        <v>5</v>
      </c>
      <c r="F82" s="129">
        <f>SUM(C82*E82)</f>
        <v>1008</v>
      </c>
      <c r="G82" s="129">
        <f t="shared" ref="G82:G92" si="6">SUM(F82*1.23)</f>
        <v>1239.8399999999999</v>
      </c>
      <c r="H82" s="5"/>
      <c r="I82" s="5"/>
    </row>
    <row r="83" spans="1:10" ht="15.6" customHeight="1" x14ac:dyDescent="0.25">
      <c r="A83" s="126"/>
      <c r="B83" s="127" t="s">
        <v>212</v>
      </c>
      <c r="C83" s="126">
        <v>450</v>
      </c>
      <c r="D83" s="126" t="s">
        <v>7</v>
      </c>
      <c r="E83" s="128">
        <v>0.4</v>
      </c>
      <c r="F83" s="129">
        <f>SUM(C83*E83)</f>
        <v>180</v>
      </c>
      <c r="G83" s="129">
        <f t="shared" si="6"/>
        <v>221.4</v>
      </c>
      <c r="J83" s="5"/>
    </row>
    <row r="84" spans="1:10" ht="37.35" customHeight="1" x14ac:dyDescent="0.25">
      <c r="A84" s="126"/>
      <c r="B84" s="127" t="s">
        <v>232</v>
      </c>
      <c r="C84" s="126">
        <v>289</v>
      </c>
      <c r="D84" s="126" t="s">
        <v>7</v>
      </c>
      <c r="E84" s="128">
        <v>0.7</v>
      </c>
      <c r="F84" s="129">
        <f>SUM(C84*E84)</f>
        <v>202.29999999999998</v>
      </c>
      <c r="G84" s="129">
        <f t="shared" si="6"/>
        <v>248.82899999999998</v>
      </c>
      <c r="H84" s="5"/>
      <c r="I84" s="5"/>
    </row>
    <row r="85" spans="1:10" ht="14.45" customHeight="1" outlineLevel="1" x14ac:dyDescent="0.25">
      <c r="A85" s="126"/>
      <c r="B85" s="146" t="s">
        <v>133</v>
      </c>
      <c r="C85" s="126"/>
      <c r="D85" s="126"/>
      <c r="E85" s="128"/>
      <c r="F85" s="129"/>
      <c r="G85" s="129"/>
      <c r="H85" s="5"/>
      <c r="I85" s="5"/>
    </row>
    <row r="86" spans="1:10" ht="14.45" customHeight="1" outlineLevel="1" x14ac:dyDescent="0.25">
      <c r="A86" s="126"/>
      <c r="B86" s="146" t="s">
        <v>233</v>
      </c>
      <c r="C86" s="126"/>
      <c r="D86" s="126"/>
      <c r="E86" s="128"/>
      <c r="F86" s="129"/>
      <c r="G86" s="129"/>
      <c r="H86" s="5"/>
      <c r="I86" s="5"/>
    </row>
    <row r="87" spans="1:10" ht="14.45" customHeight="1" outlineLevel="1" x14ac:dyDescent="0.25">
      <c r="A87" s="126"/>
      <c r="B87" s="146" t="s">
        <v>149</v>
      </c>
      <c r="C87" s="126"/>
      <c r="D87" s="126"/>
      <c r="E87" s="128"/>
      <c r="F87" s="129"/>
      <c r="G87" s="129"/>
      <c r="H87" s="5"/>
      <c r="I87" s="5"/>
    </row>
    <row r="88" spans="1:10" ht="15.6" customHeight="1" x14ac:dyDescent="0.25">
      <c r="A88" s="126"/>
      <c r="B88" s="127" t="s">
        <v>151</v>
      </c>
      <c r="C88" s="126">
        <v>12</v>
      </c>
      <c r="D88" s="126" t="s">
        <v>89</v>
      </c>
      <c r="E88" s="128">
        <v>120</v>
      </c>
      <c r="F88" s="129">
        <f>SUM(C88*E88)</f>
        <v>1440</v>
      </c>
      <c r="G88" s="129">
        <f t="shared" si="6"/>
        <v>1771.2</v>
      </c>
    </row>
    <row r="89" spans="1:10" ht="15.6" customHeight="1" outlineLevel="1" x14ac:dyDescent="0.25">
      <c r="A89" s="126"/>
      <c r="B89" s="130" t="s">
        <v>235</v>
      </c>
      <c r="C89" s="126"/>
      <c r="D89" s="126"/>
      <c r="E89" s="128"/>
      <c r="F89" s="129"/>
      <c r="G89" s="129"/>
    </row>
    <row r="90" spans="1:10" ht="15.6" customHeight="1" x14ac:dyDescent="0.25">
      <c r="A90" s="126"/>
      <c r="B90" s="127" t="s">
        <v>234</v>
      </c>
      <c r="C90" s="126">
        <v>658</v>
      </c>
      <c r="D90" s="126" t="s">
        <v>2</v>
      </c>
      <c r="E90" s="128">
        <v>8</v>
      </c>
      <c r="F90" s="129">
        <f>SUM(C90*E90)</f>
        <v>5264</v>
      </c>
      <c r="G90" s="129">
        <f>SUM(F90*1.23)</f>
        <v>6474.72</v>
      </c>
    </row>
    <row r="91" spans="1:10" ht="15.6" customHeight="1" outlineLevel="1" x14ac:dyDescent="0.25">
      <c r="A91" s="126"/>
      <c r="B91" s="130"/>
      <c r="C91" s="126"/>
      <c r="D91" s="126"/>
      <c r="E91" s="128"/>
      <c r="F91" s="129"/>
      <c r="G91" s="129"/>
    </row>
    <row r="92" spans="1:10" ht="30" customHeight="1" x14ac:dyDescent="0.25">
      <c r="A92" s="188" t="s">
        <v>93</v>
      </c>
      <c r="B92" s="188"/>
      <c r="C92" s="188"/>
      <c r="D92" s="188"/>
      <c r="E92" s="188"/>
      <c r="F92" s="134">
        <f>SUM(F81:F90)</f>
        <v>17240.5</v>
      </c>
      <c r="G92" s="134">
        <f t="shared" si="6"/>
        <v>21205.814999999999</v>
      </c>
      <c r="H92" s="107"/>
      <c r="I92" s="6"/>
      <c r="J92" s="5"/>
    </row>
    <row r="93" spans="1:10" ht="39" customHeight="1" x14ac:dyDescent="0.25">
      <c r="A93" s="186" t="s">
        <v>109</v>
      </c>
      <c r="B93" s="186"/>
      <c r="C93" s="186"/>
      <c r="D93" s="186"/>
      <c r="E93" s="186"/>
      <c r="F93" s="186"/>
      <c r="G93" s="186"/>
      <c r="H93" s="106"/>
    </row>
    <row r="94" spans="1:10" ht="16.5" customHeight="1" x14ac:dyDescent="0.25">
      <c r="A94" s="166"/>
      <c r="B94" s="168" t="s">
        <v>154</v>
      </c>
      <c r="C94" s="166"/>
      <c r="D94" s="166"/>
      <c r="E94" s="166"/>
      <c r="F94" s="166"/>
      <c r="G94" s="166"/>
      <c r="H94" s="106"/>
    </row>
    <row r="95" spans="1:10" x14ac:dyDescent="0.25">
      <c r="A95" s="126"/>
      <c r="B95" s="127" t="s">
        <v>155</v>
      </c>
      <c r="C95" s="126">
        <v>1</v>
      </c>
      <c r="D95" s="126" t="s">
        <v>156</v>
      </c>
      <c r="E95" s="129">
        <v>890</v>
      </c>
      <c r="F95" s="129">
        <f t="shared" ref="F95:F117" si="7">SUM(C95*E95)</f>
        <v>890</v>
      </c>
      <c r="G95" s="129">
        <f>SUM(F95*1.23)</f>
        <v>1094.7</v>
      </c>
      <c r="H95" s="5"/>
      <c r="I95" s="5"/>
    </row>
    <row r="96" spans="1:10" ht="25.5" x14ac:dyDescent="0.25">
      <c r="A96" s="126"/>
      <c r="B96" s="127" t="s">
        <v>157</v>
      </c>
      <c r="C96" s="126">
        <v>2</v>
      </c>
      <c r="D96" s="126" t="s">
        <v>158</v>
      </c>
      <c r="E96" s="129">
        <v>42</v>
      </c>
      <c r="F96" s="129">
        <f t="shared" si="7"/>
        <v>84</v>
      </c>
      <c r="G96" s="129">
        <f t="shared" ref="G96:G118" si="8">SUM(F96*1.23)</f>
        <v>103.32</v>
      </c>
      <c r="H96" s="5"/>
      <c r="I96" s="5"/>
    </row>
    <row r="97" spans="1:9" x14ac:dyDescent="0.25">
      <c r="A97" s="126"/>
      <c r="B97" s="127" t="s">
        <v>159</v>
      </c>
      <c r="C97" s="126">
        <v>2</v>
      </c>
      <c r="D97" s="126" t="s">
        <v>158</v>
      </c>
      <c r="E97" s="129">
        <v>14</v>
      </c>
      <c r="F97" s="129">
        <f t="shared" si="7"/>
        <v>28</v>
      </c>
      <c r="G97" s="129">
        <f t="shared" si="8"/>
        <v>34.44</v>
      </c>
      <c r="H97" s="5"/>
      <c r="I97" s="5"/>
    </row>
    <row r="98" spans="1:9" x14ac:dyDescent="0.25">
      <c r="A98" s="126"/>
      <c r="B98" s="127" t="s">
        <v>160</v>
      </c>
      <c r="C98" s="126">
        <v>1</v>
      </c>
      <c r="D98" s="126" t="s">
        <v>158</v>
      </c>
      <c r="E98" s="129">
        <v>59.9</v>
      </c>
      <c r="F98" s="129">
        <f t="shared" si="7"/>
        <v>59.9</v>
      </c>
      <c r="G98" s="129">
        <f t="shared" si="8"/>
        <v>73.676999999999992</v>
      </c>
      <c r="H98" s="5"/>
      <c r="I98" s="5"/>
    </row>
    <row r="99" spans="1:9" ht="25.5" x14ac:dyDescent="0.25">
      <c r="A99" s="126"/>
      <c r="B99" s="127" t="s">
        <v>161</v>
      </c>
      <c r="C99" s="126">
        <v>1</v>
      </c>
      <c r="D99" s="126" t="s">
        <v>156</v>
      </c>
      <c r="E99" s="129">
        <v>10</v>
      </c>
      <c r="F99" s="129">
        <f t="shared" si="7"/>
        <v>10</v>
      </c>
      <c r="G99" s="129">
        <f t="shared" si="8"/>
        <v>12.3</v>
      </c>
      <c r="H99" s="5"/>
      <c r="I99" s="5"/>
    </row>
    <row r="100" spans="1:9" x14ac:dyDescent="0.25">
      <c r="A100" s="126"/>
      <c r="B100" s="127" t="s">
        <v>162</v>
      </c>
      <c r="C100" s="126">
        <v>1</v>
      </c>
      <c r="D100" s="126" t="s">
        <v>98</v>
      </c>
      <c r="E100" s="128">
        <v>35</v>
      </c>
      <c r="F100" s="129">
        <f t="shared" si="7"/>
        <v>35</v>
      </c>
      <c r="G100" s="129">
        <f t="shared" si="8"/>
        <v>43.05</v>
      </c>
      <c r="H100" s="5"/>
      <c r="I100" s="5"/>
    </row>
    <row r="101" spans="1:9" ht="15.75" x14ac:dyDescent="0.25">
      <c r="A101" s="126"/>
      <c r="B101" s="169" t="s">
        <v>163</v>
      </c>
      <c r="C101" s="126"/>
      <c r="D101" s="126"/>
      <c r="E101" s="129"/>
      <c r="F101" s="129"/>
      <c r="G101" s="129"/>
      <c r="H101" s="5"/>
      <c r="I101" s="5"/>
    </row>
    <row r="102" spans="1:9" x14ac:dyDescent="0.25">
      <c r="A102" s="126"/>
      <c r="B102" s="127" t="s">
        <v>207</v>
      </c>
      <c r="C102" s="126">
        <v>1</v>
      </c>
      <c r="D102" s="126" t="s">
        <v>9</v>
      </c>
      <c r="E102" s="129">
        <v>450</v>
      </c>
      <c r="F102" s="129">
        <f t="shared" ref="F102:F111" si="9">SUM(C102*E102)</f>
        <v>450</v>
      </c>
      <c r="G102" s="129">
        <f t="shared" si="8"/>
        <v>553.5</v>
      </c>
      <c r="H102" s="106"/>
    </row>
    <row r="103" spans="1:9" x14ac:dyDescent="0.25">
      <c r="A103" s="126"/>
      <c r="B103" s="127" t="s">
        <v>164</v>
      </c>
      <c r="C103" s="126">
        <v>1</v>
      </c>
      <c r="D103" s="126" t="s">
        <v>158</v>
      </c>
      <c r="E103" s="129">
        <v>83.9</v>
      </c>
      <c r="F103" s="129">
        <f t="shared" si="9"/>
        <v>83.9</v>
      </c>
      <c r="G103" s="129">
        <f t="shared" si="8"/>
        <v>103.197</v>
      </c>
      <c r="H103" s="106"/>
    </row>
    <row r="104" spans="1:9" x14ac:dyDescent="0.25">
      <c r="A104" s="126"/>
      <c r="B104" s="127" t="s">
        <v>165</v>
      </c>
      <c r="C104" s="126">
        <v>2</v>
      </c>
      <c r="D104" s="126" t="s">
        <v>158</v>
      </c>
      <c r="E104" s="129">
        <v>28</v>
      </c>
      <c r="F104" s="129">
        <f t="shared" si="9"/>
        <v>56</v>
      </c>
      <c r="G104" s="129">
        <f t="shared" si="8"/>
        <v>68.88</v>
      </c>
      <c r="H104" s="106"/>
    </row>
    <row r="105" spans="1:9" x14ac:dyDescent="0.25">
      <c r="A105" s="126"/>
      <c r="B105" s="127" t="s">
        <v>166</v>
      </c>
      <c r="C105" s="126">
        <v>1</v>
      </c>
      <c r="D105" s="126" t="s">
        <v>158</v>
      </c>
      <c r="E105" s="129">
        <v>10</v>
      </c>
      <c r="F105" s="129">
        <f t="shared" si="9"/>
        <v>10</v>
      </c>
      <c r="G105" s="129">
        <f t="shared" si="8"/>
        <v>12.3</v>
      </c>
      <c r="H105" s="106"/>
    </row>
    <row r="106" spans="1:9" ht="25.5" x14ac:dyDescent="0.25">
      <c r="A106" s="126"/>
      <c r="B106" s="127" t="s">
        <v>167</v>
      </c>
      <c r="C106" s="126">
        <v>1</v>
      </c>
      <c r="D106" s="126" t="s">
        <v>158</v>
      </c>
      <c r="E106" s="129">
        <v>57.9</v>
      </c>
      <c r="F106" s="129">
        <f t="shared" si="9"/>
        <v>57.9</v>
      </c>
      <c r="G106" s="129">
        <f t="shared" si="8"/>
        <v>71.216999999999999</v>
      </c>
      <c r="H106" s="106"/>
    </row>
    <row r="107" spans="1:9" x14ac:dyDescent="0.25">
      <c r="A107" s="126"/>
      <c r="B107" s="127" t="s">
        <v>168</v>
      </c>
      <c r="C107" s="126">
        <v>1</v>
      </c>
      <c r="D107" s="126" t="s">
        <v>9</v>
      </c>
      <c r="E107" s="128">
        <v>35</v>
      </c>
      <c r="F107" s="129">
        <f t="shared" ref="F107" si="10">SUM(C107*E107)</f>
        <v>35</v>
      </c>
      <c r="G107" s="129">
        <f t="shared" si="8"/>
        <v>43.05</v>
      </c>
      <c r="H107" s="5"/>
      <c r="I107" s="5"/>
    </row>
    <row r="108" spans="1:9" ht="15.75" x14ac:dyDescent="0.25">
      <c r="A108" s="126"/>
      <c r="B108" s="170" t="s">
        <v>169</v>
      </c>
      <c r="C108" s="126"/>
      <c r="D108" s="126"/>
      <c r="E108" s="129"/>
      <c r="F108" s="129"/>
      <c r="G108" s="129"/>
      <c r="H108" s="106"/>
    </row>
    <row r="109" spans="1:9" ht="25.5" x14ac:dyDescent="0.25">
      <c r="A109" s="126"/>
      <c r="B109" s="127" t="s">
        <v>170</v>
      </c>
      <c r="C109" s="126">
        <v>2</v>
      </c>
      <c r="D109" s="126" t="s">
        <v>158</v>
      </c>
      <c r="E109" s="129">
        <v>1990</v>
      </c>
      <c r="F109" s="129">
        <f t="shared" si="9"/>
        <v>3980</v>
      </c>
      <c r="G109" s="129">
        <f t="shared" si="8"/>
        <v>4895.3999999999996</v>
      </c>
      <c r="H109" s="106"/>
    </row>
    <row r="110" spans="1:9" x14ac:dyDescent="0.25">
      <c r="A110" s="126"/>
      <c r="B110" s="127" t="s">
        <v>171</v>
      </c>
      <c r="C110" s="126">
        <v>2</v>
      </c>
      <c r="D110" s="126" t="s">
        <v>158</v>
      </c>
      <c r="E110" s="129">
        <v>20</v>
      </c>
      <c r="F110" s="129">
        <f t="shared" si="9"/>
        <v>40</v>
      </c>
      <c r="G110" s="129">
        <f t="shared" si="8"/>
        <v>49.2</v>
      </c>
      <c r="H110" s="106"/>
    </row>
    <row r="111" spans="1:9" x14ac:dyDescent="0.25">
      <c r="A111" s="126"/>
      <c r="B111" s="127" t="s">
        <v>172</v>
      </c>
      <c r="C111" s="126">
        <v>2</v>
      </c>
      <c r="D111" s="126" t="s">
        <v>158</v>
      </c>
      <c r="E111" s="128">
        <v>300</v>
      </c>
      <c r="F111" s="129">
        <f t="shared" si="9"/>
        <v>600</v>
      </c>
      <c r="G111" s="129">
        <f t="shared" si="8"/>
        <v>738</v>
      </c>
      <c r="H111" s="5"/>
      <c r="I111" s="5"/>
    </row>
    <row r="112" spans="1:9" ht="15.75" x14ac:dyDescent="0.25">
      <c r="A112" s="126"/>
      <c r="B112" s="171" t="s">
        <v>173</v>
      </c>
      <c r="C112" s="126"/>
      <c r="D112" s="126"/>
      <c r="E112" s="129"/>
      <c r="F112" s="129"/>
      <c r="G112" s="129"/>
      <c r="H112" s="106"/>
    </row>
    <row r="113" spans="1:9" ht="27" customHeight="1" x14ac:dyDescent="0.25">
      <c r="A113" s="126"/>
      <c r="B113" s="127" t="s">
        <v>174</v>
      </c>
      <c r="C113" s="126">
        <v>2</v>
      </c>
      <c r="D113" s="126" t="s">
        <v>8</v>
      </c>
      <c r="E113" s="129">
        <v>990</v>
      </c>
      <c r="F113" s="129">
        <f t="shared" si="7"/>
        <v>1980</v>
      </c>
      <c r="G113" s="129">
        <f t="shared" si="8"/>
        <v>2435.4</v>
      </c>
      <c r="H113" s="106"/>
    </row>
    <row r="114" spans="1:9" ht="24.75" x14ac:dyDescent="0.25">
      <c r="A114" s="126"/>
      <c r="B114" s="127" t="s">
        <v>175</v>
      </c>
      <c r="C114" s="126">
        <v>4</v>
      </c>
      <c r="D114" s="126" t="s">
        <v>158</v>
      </c>
      <c r="E114" s="129">
        <v>42</v>
      </c>
      <c r="F114" s="129">
        <f t="shared" si="7"/>
        <v>168</v>
      </c>
      <c r="G114" s="129">
        <f t="shared" si="8"/>
        <v>206.64</v>
      </c>
      <c r="H114" s="5"/>
      <c r="I114" s="5"/>
    </row>
    <row r="115" spans="1:9" x14ac:dyDescent="0.25">
      <c r="A115" s="126"/>
      <c r="B115" s="127" t="s">
        <v>176</v>
      </c>
      <c r="C115" s="126">
        <v>4</v>
      </c>
      <c r="D115" s="126" t="s">
        <v>158</v>
      </c>
      <c r="E115" s="129">
        <v>14</v>
      </c>
      <c r="F115" s="129">
        <f t="shared" si="7"/>
        <v>56</v>
      </c>
      <c r="G115" s="129">
        <f t="shared" si="8"/>
        <v>68.88</v>
      </c>
      <c r="H115" s="5"/>
      <c r="I115" s="5"/>
    </row>
    <row r="116" spans="1:9" ht="27" customHeight="1" x14ac:dyDescent="0.25">
      <c r="A116" s="126"/>
      <c r="B116" s="127" t="s">
        <v>177</v>
      </c>
      <c r="C116" s="126">
        <v>2</v>
      </c>
      <c r="D116" s="126" t="s">
        <v>158</v>
      </c>
      <c r="E116" s="129">
        <v>62.9</v>
      </c>
      <c r="F116" s="129">
        <f t="shared" si="7"/>
        <v>125.8</v>
      </c>
      <c r="G116" s="129">
        <f t="shared" si="8"/>
        <v>154.73399999999998</v>
      </c>
      <c r="H116" s="106"/>
    </row>
    <row r="117" spans="1:9" x14ac:dyDescent="0.25">
      <c r="A117" s="126"/>
      <c r="B117" s="127" t="s">
        <v>178</v>
      </c>
      <c r="C117" s="126">
        <v>2</v>
      </c>
      <c r="D117" s="126" t="s">
        <v>158</v>
      </c>
      <c r="E117" s="128">
        <v>45</v>
      </c>
      <c r="F117" s="129">
        <f t="shared" si="7"/>
        <v>90</v>
      </c>
      <c r="G117" s="129">
        <f t="shared" si="8"/>
        <v>110.7</v>
      </c>
      <c r="H117" s="5"/>
      <c r="I117" s="5"/>
    </row>
    <row r="118" spans="1:9" ht="26.45" customHeight="1" x14ac:dyDescent="0.25">
      <c r="A118" s="188" t="s">
        <v>94</v>
      </c>
      <c r="B118" s="188"/>
      <c r="C118" s="188"/>
      <c r="D118" s="188"/>
      <c r="E118" s="188"/>
      <c r="F118" s="135">
        <f>SUM(F95:F117)</f>
        <v>8839.5</v>
      </c>
      <c r="G118" s="134">
        <f t="shared" si="8"/>
        <v>10872.584999999999</v>
      </c>
      <c r="H118" s="107"/>
      <c r="I118" s="6"/>
    </row>
    <row r="119" spans="1:9" ht="35.450000000000003" customHeight="1" x14ac:dyDescent="0.25">
      <c r="A119" s="186" t="s">
        <v>111</v>
      </c>
      <c r="B119" s="186"/>
      <c r="C119" s="186"/>
      <c r="D119" s="186"/>
      <c r="E119" s="186"/>
      <c r="F119" s="186"/>
      <c r="G119" s="186"/>
      <c r="H119" s="106"/>
    </row>
    <row r="120" spans="1:9" ht="27" customHeight="1" x14ac:dyDescent="0.25">
      <c r="A120" s="126"/>
      <c r="B120" s="127" t="s">
        <v>237</v>
      </c>
      <c r="C120" s="126">
        <v>102</v>
      </c>
      <c r="D120" s="133" t="s">
        <v>2</v>
      </c>
      <c r="E120" s="129">
        <v>39.9</v>
      </c>
      <c r="F120" s="129">
        <f>SUM(C120*E120)</f>
        <v>4069.7999999999997</v>
      </c>
      <c r="G120" s="129">
        <f>SUM(F120*1.23)</f>
        <v>5005.8539999999994</v>
      </c>
      <c r="H120" s="106"/>
    </row>
    <row r="121" spans="1:9" ht="15.6" customHeight="1" outlineLevel="1" x14ac:dyDescent="0.25">
      <c r="A121" s="126"/>
      <c r="B121" s="130" t="s">
        <v>236</v>
      </c>
      <c r="C121" s="126"/>
      <c r="D121" s="133"/>
      <c r="E121" s="129"/>
      <c r="F121" s="129"/>
      <c r="G121" s="129"/>
      <c r="H121" s="106"/>
    </row>
    <row r="122" spans="1:9" ht="26.25" customHeight="1" x14ac:dyDescent="0.25">
      <c r="A122" s="126"/>
      <c r="B122" s="127" t="s">
        <v>87</v>
      </c>
      <c r="C122" s="126">
        <v>102</v>
      </c>
      <c r="D122" s="133" t="s">
        <v>7</v>
      </c>
      <c r="E122" s="129">
        <v>39.9</v>
      </c>
      <c r="F122" s="129">
        <f>SUM(C122*E122)</f>
        <v>4069.7999999999997</v>
      </c>
      <c r="G122" s="129">
        <f t="shared" ref="G121:G159" si="11">SUM(F122*1.23)</f>
        <v>5005.8539999999994</v>
      </c>
      <c r="H122" s="106"/>
    </row>
    <row r="123" spans="1:9" ht="15.6" customHeight="1" outlineLevel="1" x14ac:dyDescent="0.25">
      <c r="A123" s="126"/>
      <c r="B123" s="130" t="s">
        <v>236</v>
      </c>
      <c r="C123" s="126"/>
      <c r="D123" s="133"/>
      <c r="E123" s="129"/>
      <c r="F123" s="129"/>
      <c r="G123" s="129"/>
      <c r="H123" s="106"/>
    </row>
    <row r="124" spans="1:9" ht="26.45" customHeight="1" x14ac:dyDescent="0.25">
      <c r="A124" s="126"/>
      <c r="B124" s="127" t="s">
        <v>210</v>
      </c>
      <c r="C124" s="126">
        <v>12</v>
      </c>
      <c r="D124" s="133" t="s">
        <v>8</v>
      </c>
      <c r="E124" s="129">
        <v>45</v>
      </c>
      <c r="F124" s="129">
        <f t="shared" ref="F124:F136" si="12">SUM(C124*E124)</f>
        <v>540</v>
      </c>
      <c r="G124" s="129">
        <f t="shared" si="11"/>
        <v>664.2</v>
      </c>
      <c r="H124" s="106"/>
    </row>
    <row r="125" spans="1:9" ht="26.45" customHeight="1" x14ac:dyDescent="0.25">
      <c r="A125" s="126"/>
      <c r="B125" s="127" t="s">
        <v>211</v>
      </c>
      <c r="C125" s="126">
        <v>4</v>
      </c>
      <c r="D125" s="133" t="s">
        <v>8</v>
      </c>
      <c r="E125" s="129">
        <v>45</v>
      </c>
      <c r="F125" s="129">
        <f t="shared" si="12"/>
        <v>180</v>
      </c>
      <c r="G125" s="129">
        <f t="shared" si="11"/>
        <v>221.4</v>
      </c>
      <c r="H125" s="106"/>
    </row>
    <row r="126" spans="1:9" ht="26.45" customHeight="1" x14ac:dyDescent="0.25">
      <c r="A126" s="126"/>
      <c r="B126" s="127" t="s">
        <v>209</v>
      </c>
      <c r="C126" s="126">
        <v>46</v>
      </c>
      <c r="D126" s="133" t="s">
        <v>8</v>
      </c>
      <c r="E126" s="129">
        <v>45</v>
      </c>
      <c r="F126" s="129">
        <f t="shared" si="12"/>
        <v>2070</v>
      </c>
      <c r="G126" s="129">
        <f t="shared" si="11"/>
        <v>2546.1</v>
      </c>
      <c r="H126" s="106"/>
    </row>
    <row r="127" spans="1:9" ht="15.6" customHeight="1" x14ac:dyDescent="0.25">
      <c r="A127" s="126"/>
      <c r="B127" s="127" t="s">
        <v>222</v>
      </c>
      <c r="C127" s="126">
        <v>30</v>
      </c>
      <c r="D127" s="133" t="s">
        <v>8</v>
      </c>
      <c r="E127" s="128">
        <v>18.850000000000001</v>
      </c>
      <c r="F127" s="129">
        <f t="shared" si="12"/>
        <v>565.5</v>
      </c>
      <c r="G127" s="129">
        <f t="shared" si="11"/>
        <v>695.56499999999994</v>
      </c>
      <c r="H127" s="106"/>
    </row>
    <row r="128" spans="1:9" ht="15.6" customHeight="1" x14ac:dyDescent="0.25">
      <c r="A128" s="126"/>
      <c r="B128" s="127" t="s">
        <v>223</v>
      </c>
      <c r="C128" s="126">
        <v>24</v>
      </c>
      <c r="D128" s="133" t="s">
        <v>8</v>
      </c>
      <c r="E128" s="128">
        <v>57.9</v>
      </c>
      <c r="F128" s="129">
        <f t="shared" si="12"/>
        <v>1389.6</v>
      </c>
      <c r="G128" s="129">
        <f t="shared" si="11"/>
        <v>1709.2079999999999</v>
      </c>
      <c r="H128" s="106"/>
    </row>
    <row r="129" spans="1:8" x14ac:dyDescent="0.25">
      <c r="A129" s="126"/>
      <c r="B129" s="127" t="s">
        <v>225</v>
      </c>
      <c r="C129" s="126">
        <v>105.3</v>
      </c>
      <c r="D129" s="133" t="s">
        <v>91</v>
      </c>
      <c r="E129" s="129">
        <v>11.99</v>
      </c>
      <c r="F129" s="129">
        <f t="shared" si="12"/>
        <v>1262.547</v>
      </c>
      <c r="G129" s="129">
        <f t="shared" si="11"/>
        <v>1552.93281</v>
      </c>
      <c r="H129" s="106"/>
    </row>
    <row r="130" spans="1:8" ht="15.6" customHeight="1" x14ac:dyDescent="0.25">
      <c r="A130" s="126"/>
      <c r="B130" s="127" t="s">
        <v>180</v>
      </c>
      <c r="C130" s="126">
        <v>4</v>
      </c>
      <c r="D130" s="133" t="s">
        <v>8</v>
      </c>
      <c r="E130" s="129">
        <v>12</v>
      </c>
      <c r="F130" s="129">
        <f t="shared" si="12"/>
        <v>48</v>
      </c>
      <c r="G130" s="129">
        <f t="shared" si="11"/>
        <v>59.04</v>
      </c>
      <c r="H130" s="106"/>
    </row>
    <row r="131" spans="1:8" ht="15.6" customHeight="1" x14ac:dyDescent="0.25">
      <c r="A131" s="126"/>
      <c r="B131" s="127" t="s">
        <v>181</v>
      </c>
      <c r="C131" s="126">
        <v>6</v>
      </c>
      <c r="D131" s="133" t="s">
        <v>8</v>
      </c>
      <c r="E131" s="129">
        <v>7</v>
      </c>
      <c r="F131" s="129">
        <f t="shared" si="12"/>
        <v>42</v>
      </c>
      <c r="G131" s="129">
        <f t="shared" si="11"/>
        <v>51.66</v>
      </c>
      <c r="H131" s="106"/>
    </row>
    <row r="132" spans="1:8" ht="15.6" customHeight="1" x14ac:dyDescent="0.25">
      <c r="A132" s="126"/>
      <c r="B132" s="127" t="s">
        <v>182</v>
      </c>
      <c r="C132" s="126">
        <v>6</v>
      </c>
      <c r="D132" s="133" t="s">
        <v>8</v>
      </c>
      <c r="E132" s="129">
        <v>7</v>
      </c>
      <c r="F132" s="129">
        <f t="shared" si="12"/>
        <v>42</v>
      </c>
      <c r="G132" s="129">
        <f t="shared" si="11"/>
        <v>51.66</v>
      </c>
      <c r="H132" s="106"/>
    </row>
    <row r="133" spans="1:8" ht="15.6" customHeight="1" x14ac:dyDescent="0.25">
      <c r="A133" s="126"/>
      <c r="B133" s="127" t="s">
        <v>183</v>
      </c>
      <c r="C133" s="126">
        <v>46</v>
      </c>
      <c r="D133" s="133" t="s">
        <v>8</v>
      </c>
      <c r="E133" s="129">
        <v>7</v>
      </c>
      <c r="F133" s="129">
        <f t="shared" si="12"/>
        <v>322</v>
      </c>
      <c r="G133" s="129">
        <f t="shared" si="11"/>
        <v>396.06</v>
      </c>
      <c r="H133" s="106"/>
    </row>
    <row r="134" spans="1:8" ht="15.6" customHeight="1" x14ac:dyDescent="0.25">
      <c r="A134" s="126"/>
      <c r="B134" s="127" t="s">
        <v>184</v>
      </c>
      <c r="C134" s="126">
        <v>30</v>
      </c>
      <c r="D134" s="133" t="s">
        <v>8</v>
      </c>
      <c r="E134" s="129">
        <v>0.35</v>
      </c>
      <c r="F134" s="129">
        <f t="shared" si="12"/>
        <v>10.5</v>
      </c>
      <c r="G134" s="129">
        <f t="shared" si="11"/>
        <v>12.914999999999999</v>
      </c>
      <c r="H134" s="106"/>
    </row>
    <row r="135" spans="1:8" ht="26.1" customHeight="1" x14ac:dyDescent="0.25">
      <c r="A135" s="126"/>
      <c r="B135" s="127" t="s">
        <v>238</v>
      </c>
      <c r="C135" s="126">
        <v>210.6</v>
      </c>
      <c r="D135" s="126" t="s">
        <v>7</v>
      </c>
      <c r="E135" s="129">
        <v>11.99</v>
      </c>
      <c r="F135" s="129">
        <f t="shared" si="12"/>
        <v>2525.0940000000001</v>
      </c>
      <c r="G135" s="129">
        <f t="shared" si="11"/>
        <v>3105.86562</v>
      </c>
      <c r="H135" s="106"/>
    </row>
    <row r="136" spans="1:8" ht="26.1" customHeight="1" x14ac:dyDescent="0.25">
      <c r="A136" s="126"/>
      <c r="B136" s="127" t="s">
        <v>206</v>
      </c>
      <c r="C136" s="126">
        <v>2</v>
      </c>
      <c r="D136" s="126" t="s">
        <v>158</v>
      </c>
      <c r="E136" s="129">
        <v>690</v>
      </c>
      <c r="F136" s="129">
        <f t="shared" si="12"/>
        <v>1380</v>
      </c>
      <c r="G136" s="129">
        <f t="shared" si="11"/>
        <v>1697.3999999999999</v>
      </c>
      <c r="H136" s="106"/>
    </row>
    <row r="137" spans="1:8" ht="24.75" x14ac:dyDescent="0.25">
      <c r="A137" s="126"/>
      <c r="B137" s="127" t="s">
        <v>271</v>
      </c>
      <c r="C137" s="133">
        <v>366.12</v>
      </c>
      <c r="D137" s="133" t="s">
        <v>2</v>
      </c>
      <c r="E137" s="128">
        <v>4.95</v>
      </c>
      <c r="F137" s="129">
        <f>SUM(C137*E137)</f>
        <v>1812.2940000000001</v>
      </c>
      <c r="G137" s="129">
        <f t="shared" si="11"/>
        <v>2229.1216199999999</v>
      </c>
      <c r="H137" s="106"/>
    </row>
    <row r="138" spans="1:8" ht="15.6" customHeight="1" outlineLevel="1" x14ac:dyDescent="0.25">
      <c r="A138" s="126"/>
      <c r="B138" s="130" t="s">
        <v>239</v>
      </c>
      <c r="C138" s="133"/>
      <c r="D138" s="133"/>
      <c r="E138" s="128"/>
      <c r="F138" s="129"/>
      <c r="G138" s="129"/>
      <c r="H138" s="106"/>
    </row>
    <row r="139" spans="1:8" ht="26.45" customHeight="1" x14ac:dyDescent="0.25">
      <c r="A139" s="126"/>
      <c r="B139" s="127" t="s">
        <v>185</v>
      </c>
      <c r="C139" s="126">
        <v>4</v>
      </c>
      <c r="D139" s="133" t="s">
        <v>8</v>
      </c>
      <c r="E139" s="129">
        <v>32</v>
      </c>
      <c r="F139" s="129">
        <f t="shared" ref="F139:F141" si="13">SUM(C139*E139)</f>
        <v>128</v>
      </c>
      <c r="G139" s="129">
        <f t="shared" si="11"/>
        <v>157.44</v>
      </c>
      <c r="H139" s="106"/>
    </row>
    <row r="140" spans="1:8" ht="26.45" customHeight="1" x14ac:dyDescent="0.25">
      <c r="A140" s="126"/>
      <c r="B140" s="127" t="s">
        <v>186</v>
      </c>
      <c r="C140" s="126">
        <v>16</v>
      </c>
      <c r="D140" s="133" t="s">
        <v>8</v>
      </c>
      <c r="E140" s="129">
        <v>32</v>
      </c>
      <c r="F140" s="129">
        <f t="shared" si="13"/>
        <v>512</v>
      </c>
      <c r="G140" s="129">
        <f t="shared" si="11"/>
        <v>629.76</v>
      </c>
      <c r="H140" s="106"/>
    </row>
    <row r="141" spans="1:8" ht="26.45" customHeight="1" x14ac:dyDescent="0.25">
      <c r="A141" s="126"/>
      <c r="B141" s="127" t="s">
        <v>187</v>
      </c>
      <c r="C141" s="126">
        <v>4</v>
      </c>
      <c r="D141" s="133" t="s">
        <v>8</v>
      </c>
      <c r="E141" s="129">
        <v>65</v>
      </c>
      <c r="F141" s="129">
        <f t="shared" si="13"/>
        <v>260</v>
      </c>
      <c r="G141" s="129">
        <f t="shared" si="11"/>
        <v>319.8</v>
      </c>
      <c r="H141" s="106"/>
    </row>
    <row r="142" spans="1:8" ht="15.6" customHeight="1" x14ac:dyDescent="0.25">
      <c r="A142" s="126"/>
      <c r="B142" s="172"/>
      <c r="C142" s="173"/>
      <c r="D142" s="173"/>
      <c r="E142" s="128"/>
      <c r="F142" s="129"/>
      <c r="G142" s="129"/>
      <c r="H142" s="106"/>
    </row>
    <row r="143" spans="1:8" x14ac:dyDescent="0.25">
      <c r="A143" s="126"/>
      <c r="B143" s="174" t="s">
        <v>188</v>
      </c>
      <c r="C143" s="133"/>
      <c r="D143" s="133"/>
      <c r="E143" s="128"/>
      <c r="F143" s="129"/>
      <c r="G143" s="129"/>
      <c r="H143" s="106"/>
    </row>
    <row r="144" spans="1:8" x14ac:dyDescent="0.25">
      <c r="A144" s="126"/>
      <c r="B144" s="127" t="s">
        <v>189</v>
      </c>
      <c r="C144" s="133">
        <v>8</v>
      </c>
      <c r="D144" s="133" t="s">
        <v>158</v>
      </c>
      <c r="E144" s="175">
        <v>4.9000000000000004</v>
      </c>
      <c r="F144" s="129">
        <f t="shared" ref="F144:F156" si="14">SUM(C144*E144)</f>
        <v>39.200000000000003</v>
      </c>
      <c r="G144" s="129">
        <f t="shared" si="11"/>
        <v>48.216000000000001</v>
      </c>
      <c r="H144" s="106"/>
    </row>
    <row r="145" spans="1:10" x14ac:dyDescent="0.25">
      <c r="A145" s="126"/>
      <c r="B145" s="127" t="s">
        <v>190</v>
      </c>
      <c r="C145" s="133">
        <v>1</v>
      </c>
      <c r="D145" s="133" t="s">
        <v>191</v>
      </c>
      <c r="E145" s="175">
        <v>35</v>
      </c>
      <c r="F145" s="129">
        <f t="shared" si="14"/>
        <v>35</v>
      </c>
      <c r="G145" s="129">
        <f t="shared" si="11"/>
        <v>43.05</v>
      </c>
      <c r="H145" s="106"/>
    </row>
    <row r="146" spans="1:10" ht="17.25" customHeight="1" x14ac:dyDescent="0.25">
      <c r="A146" s="126"/>
      <c r="B146" s="127" t="s">
        <v>192</v>
      </c>
      <c r="C146" s="133">
        <v>170</v>
      </c>
      <c r="D146" s="133" t="s">
        <v>158</v>
      </c>
      <c r="E146" s="175">
        <v>0.2</v>
      </c>
      <c r="F146" s="129">
        <f t="shared" si="14"/>
        <v>34</v>
      </c>
      <c r="G146" s="129">
        <f t="shared" si="11"/>
        <v>41.82</v>
      </c>
      <c r="H146" s="106"/>
    </row>
    <row r="147" spans="1:10" ht="17.25" customHeight="1" x14ac:dyDescent="0.25">
      <c r="A147" s="126"/>
      <c r="B147" s="127" t="s">
        <v>193</v>
      </c>
      <c r="C147" s="133">
        <v>30</v>
      </c>
      <c r="D147" s="133" t="s">
        <v>158</v>
      </c>
      <c r="E147" s="175">
        <v>0.2</v>
      </c>
      <c r="F147" s="129">
        <f t="shared" si="14"/>
        <v>6</v>
      </c>
      <c r="G147" s="129">
        <f t="shared" si="11"/>
        <v>7.38</v>
      </c>
      <c r="H147" s="106"/>
    </row>
    <row r="148" spans="1:10" ht="17.25" customHeight="1" x14ac:dyDescent="0.25">
      <c r="A148" s="126"/>
      <c r="B148" s="127" t="s">
        <v>194</v>
      </c>
      <c r="C148" s="133">
        <v>240</v>
      </c>
      <c r="D148" s="133" t="s">
        <v>158</v>
      </c>
      <c r="E148" s="175">
        <v>0.2</v>
      </c>
      <c r="F148" s="129">
        <f t="shared" si="14"/>
        <v>48</v>
      </c>
      <c r="G148" s="129">
        <f t="shared" si="11"/>
        <v>59.04</v>
      </c>
      <c r="H148" s="106"/>
    </row>
    <row r="149" spans="1:10" ht="17.25" customHeight="1" x14ac:dyDescent="0.25">
      <c r="A149" s="126"/>
      <c r="B149" s="127" t="s">
        <v>195</v>
      </c>
      <c r="C149" s="133">
        <v>900</v>
      </c>
      <c r="D149" s="133" t="s">
        <v>158</v>
      </c>
      <c r="E149" s="175">
        <v>0.1</v>
      </c>
      <c r="F149" s="129">
        <f t="shared" si="14"/>
        <v>90</v>
      </c>
      <c r="G149" s="129">
        <f t="shared" si="11"/>
        <v>110.7</v>
      </c>
      <c r="H149" s="106"/>
    </row>
    <row r="150" spans="1:10" ht="17.25" customHeight="1" x14ac:dyDescent="0.25">
      <c r="A150" s="126"/>
      <c r="B150" s="127" t="s">
        <v>196</v>
      </c>
      <c r="C150" s="133">
        <v>900</v>
      </c>
      <c r="D150" s="133" t="s">
        <v>158</v>
      </c>
      <c r="E150" s="175">
        <v>0.2</v>
      </c>
      <c r="F150" s="129">
        <f t="shared" si="14"/>
        <v>180</v>
      </c>
      <c r="G150" s="129">
        <f t="shared" si="11"/>
        <v>221.4</v>
      </c>
      <c r="H150" s="106"/>
    </row>
    <row r="151" spans="1:10" ht="17.25" customHeight="1" x14ac:dyDescent="0.25">
      <c r="A151" s="126"/>
      <c r="B151" s="127" t="s">
        <v>197</v>
      </c>
      <c r="C151" s="133">
        <v>100</v>
      </c>
      <c r="D151" s="133" t="s">
        <v>158</v>
      </c>
      <c r="E151" s="175">
        <v>0.3</v>
      </c>
      <c r="F151" s="129">
        <f t="shared" si="14"/>
        <v>30</v>
      </c>
      <c r="G151" s="129">
        <f t="shared" si="11"/>
        <v>36.9</v>
      </c>
      <c r="H151" s="106"/>
    </row>
    <row r="152" spans="1:10" ht="17.25" customHeight="1" x14ac:dyDescent="0.25">
      <c r="A152" s="126"/>
      <c r="B152" s="127" t="s">
        <v>198</v>
      </c>
      <c r="C152" s="133">
        <v>45</v>
      </c>
      <c r="D152" s="133" t="s">
        <v>158</v>
      </c>
      <c r="E152" s="175">
        <v>3</v>
      </c>
      <c r="F152" s="129">
        <f t="shared" si="14"/>
        <v>135</v>
      </c>
      <c r="G152" s="129">
        <f t="shared" si="11"/>
        <v>166.05</v>
      </c>
      <c r="H152" s="106"/>
    </row>
    <row r="153" spans="1:10" ht="17.25" customHeight="1" x14ac:dyDescent="0.25">
      <c r="A153" s="126"/>
      <c r="B153" s="127" t="s">
        <v>199</v>
      </c>
      <c r="C153" s="133">
        <v>330</v>
      </c>
      <c r="D153" s="133" t="s">
        <v>158</v>
      </c>
      <c r="E153" s="175">
        <v>0.2</v>
      </c>
      <c r="F153" s="129">
        <f t="shared" si="14"/>
        <v>66</v>
      </c>
      <c r="G153" s="129">
        <f t="shared" si="11"/>
        <v>81.179999999999993</v>
      </c>
      <c r="H153" s="106"/>
    </row>
    <row r="154" spans="1:10" ht="17.25" customHeight="1" x14ac:dyDescent="0.25">
      <c r="A154" s="126"/>
      <c r="B154" s="127" t="s">
        <v>224</v>
      </c>
      <c r="C154" s="133">
        <v>350</v>
      </c>
      <c r="D154" s="133" t="s">
        <v>91</v>
      </c>
      <c r="E154" s="175">
        <v>0.8</v>
      </c>
      <c r="F154" s="129">
        <f t="shared" si="14"/>
        <v>280</v>
      </c>
      <c r="G154" s="129">
        <f t="shared" si="11"/>
        <v>344.4</v>
      </c>
      <c r="H154" s="106"/>
    </row>
    <row r="155" spans="1:10" ht="17.25" customHeight="1" x14ac:dyDescent="0.25">
      <c r="A155" s="126"/>
      <c r="B155" s="127" t="s">
        <v>200</v>
      </c>
      <c r="C155" s="133">
        <v>28</v>
      </c>
      <c r="D155" s="133" t="s">
        <v>158</v>
      </c>
      <c r="E155" s="175">
        <v>3</v>
      </c>
      <c r="F155" s="129">
        <f t="shared" si="14"/>
        <v>84</v>
      </c>
      <c r="G155" s="129">
        <f t="shared" si="11"/>
        <v>103.32</v>
      </c>
      <c r="H155" s="106"/>
    </row>
    <row r="156" spans="1:10" ht="24.75" x14ac:dyDescent="0.25">
      <c r="A156" s="126"/>
      <c r="B156" s="127" t="s">
        <v>213</v>
      </c>
      <c r="C156" s="133">
        <v>9</v>
      </c>
      <c r="D156" s="133" t="s">
        <v>158</v>
      </c>
      <c r="E156" s="175">
        <v>45</v>
      </c>
      <c r="F156" s="129">
        <f t="shared" si="14"/>
        <v>405</v>
      </c>
      <c r="G156" s="129">
        <f t="shared" si="11"/>
        <v>498.15</v>
      </c>
      <c r="H156" s="106"/>
    </row>
    <row r="157" spans="1:10" ht="17.25" customHeight="1" x14ac:dyDescent="0.25">
      <c r="A157" s="126"/>
      <c r="B157" s="172" t="s">
        <v>201</v>
      </c>
      <c r="C157" s="133"/>
      <c r="D157" s="133"/>
      <c r="E157" s="175"/>
      <c r="F157" s="129"/>
      <c r="G157" s="129"/>
      <c r="H157" s="106"/>
    </row>
    <row r="158" spans="1:10" ht="15.6" customHeight="1" x14ac:dyDescent="0.25">
      <c r="A158" s="126"/>
      <c r="B158" s="136" t="s">
        <v>90</v>
      </c>
      <c r="C158" s="137">
        <v>1</v>
      </c>
      <c r="D158" s="137" t="s">
        <v>11</v>
      </c>
      <c r="E158" s="128">
        <v>4990</v>
      </c>
      <c r="F158" s="129">
        <f>SUM(C158*E158)</f>
        <v>4990</v>
      </c>
      <c r="G158" s="129">
        <f t="shared" si="11"/>
        <v>6137.7</v>
      </c>
      <c r="H158" s="106"/>
      <c r="J158" s="7"/>
    </row>
    <row r="159" spans="1:10" ht="29.1" customHeight="1" x14ac:dyDescent="0.25">
      <c r="A159" s="188" t="s">
        <v>95</v>
      </c>
      <c r="B159" s="188"/>
      <c r="C159" s="188"/>
      <c r="D159" s="188"/>
      <c r="E159" s="188"/>
      <c r="F159" s="135">
        <f>SUM(F120:F158)</f>
        <v>27651.335000000003</v>
      </c>
      <c r="G159" s="134">
        <f t="shared" si="11"/>
        <v>34011.142050000002</v>
      </c>
      <c r="H159" s="107"/>
      <c r="I159" s="103"/>
    </row>
    <row r="160" spans="1:10" ht="42" customHeight="1" collapsed="1" x14ac:dyDescent="0.25">
      <c r="A160" s="186" t="s">
        <v>110</v>
      </c>
      <c r="B160" s="186"/>
      <c r="C160" s="186"/>
      <c r="D160" s="186"/>
      <c r="E160" s="186"/>
      <c r="F160" s="186"/>
      <c r="G160" s="186"/>
      <c r="H160" s="106"/>
    </row>
    <row r="161" spans="1:8" ht="15.6" customHeight="1" x14ac:dyDescent="0.25">
      <c r="A161" s="126"/>
      <c r="B161" s="167" t="s">
        <v>99</v>
      </c>
      <c r="C161" s="133">
        <v>1</v>
      </c>
      <c r="D161" s="133" t="s">
        <v>8</v>
      </c>
      <c r="E161" s="176">
        <v>690</v>
      </c>
      <c r="F161" s="129">
        <f>SUM(C161*E161)</f>
        <v>690</v>
      </c>
      <c r="G161" s="129">
        <f>SUM(F161*1.23)</f>
        <v>848.69999999999993</v>
      </c>
      <c r="H161" s="106"/>
    </row>
    <row r="162" spans="1:8" ht="15.6" customHeight="1" x14ac:dyDescent="0.25">
      <c r="A162" s="126"/>
      <c r="B162" s="127" t="s">
        <v>97</v>
      </c>
      <c r="C162" s="133">
        <v>1</v>
      </c>
      <c r="D162" s="133" t="s">
        <v>8</v>
      </c>
      <c r="E162" s="176"/>
      <c r="F162" s="129"/>
      <c r="G162" s="129"/>
      <c r="H162" s="106"/>
    </row>
    <row r="163" spans="1:8" ht="15.6" customHeight="1" x14ac:dyDescent="0.25">
      <c r="A163" s="126"/>
      <c r="B163" s="127" t="s">
        <v>121</v>
      </c>
      <c r="C163" s="133">
        <v>1</v>
      </c>
      <c r="D163" s="133" t="s">
        <v>8</v>
      </c>
      <c r="E163" s="176"/>
      <c r="F163" s="129"/>
      <c r="G163" s="129"/>
      <c r="H163" s="106"/>
    </row>
    <row r="164" spans="1:8" ht="15.6" customHeight="1" x14ac:dyDescent="0.25">
      <c r="A164" s="126"/>
      <c r="B164" s="127" t="s">
        <v>123</v>
      </c>
      <c r="C164" s="133">
        <v>1</v>
      </c>
      <c r="D164" s="133" t="s">
        <v>8</v>
      </c>
      <c r="E164" s="176"/>
      <c r="F164" s="129"/>
      <c r="G164" s="129"/>
      <c r="H164" s="106"/>
    </row>
    <row r="165" spans="1:8" ht="15.6" customHeight="1" x14ac:dyDescent="0.25">
      <c r="A165" s="126"/>
      <c r="B165" s="127" t="s">
        <v>124</v>
      </c>
      <c r="C165" s="133">
        <v>2</v>
      </c>
      <c r="D165" s="133" t="s">
        <v>8</v>
      </c>
      <c r="E165" s="176"/>
      <c r="F165" s="129"/>
      <c r="G165" s="129"/>
      <c r="H165" s="106"/>
    </row>
    <row r="166" spans="1:8" ht="15.6" customHeight="1" x14ac:dyDescent="0.25">
      <c r="A166" s="126"/>
      <c r="B166" s="127" t="s">
        <v>126</v>
      </c>
      <c r="C166" s="133">
        <v>1</v>
      </c>
      <c r="D166" s="133" t="s">
        <v>8</v>
      </c>
      <c r="E166" s="176"/>
      <c r="F166" s="129"/>
      <c r="G166" s="129"/>
      <c r="H166" s="106"/>
    </row>
    <row r="167" spans="1:8" ht="15.6" customHeight="1" x14ac:dyDescent="0.25">
      <c r="A167" s="126"/>
      <c r="B167" s="127" t="s">
        <v>125</v>
      </c>
      <c r="C167" s="133">
        <v>2</v>
      </c>
      <c r="D167" s="133" t="s">
        <v>8</v>
      </c>
      <c r="E167" s="176"/>
      <c r="F167" s="129"/>
      <c r="G167" s="129"/>
      <c r="H167" s="106"/>
    </row>
    <row r="168" spans="1:8" ht="15.6" customHeight="1" x14ac:dyDescent="0.25">
      <c r="A168" s="126"/>
      <c r="B168" s="127" t="s">
        <v>128</v>
      </c>
      <c r="C168" s="133">
        <v>1</v>
      </c>
      <c r="D168" s="133" t="s">
        <v>8</v>
      </c>
      <c r="E168" s="176"/>
      <c r="F168" s="129"/>
      <c r="G168" s="129"/>
      <c r="H168" s="106"/>
    </row>
    <row r="169" spans="1:8" ht="15.6" customHeight="1" x14ac:dyDescent="0.25">
      <c r="A169" s="126"/>
      <c r="B169" s="127" t="s">
        <v>129</v>
      </c>
      <c r="C169" s="133">
        <v>1</v>
      </c>
      <c r="D169" s="133" t="s">
        <v>8</v>
      </c>
      <c r="E169" s="176"/>
      <c r="F169" s="129"/>
      <c r="G169" s="129"/>
      <c r="H169" s="106"/>
    </row>
    <row r="170" spans="1:8" ht="15.6" customHeight="1" x14ac:dyDescent="0.25">
      <c r="A170" s="126"/>
      <c r="B170" s="127" t="s">
        <v>138</v>
      </c>
      <c r="C170" s="133">
        <v>1</v>
      </c>
      <c r="D170" s="133" t="s">
        <v>8</v>
      </c>
      <c r="E170" s="176"/>
      <c r="F170" s="129"/>
      <c r="G170" s="129"/>
      <c r="H170" s="106"/>
    </row>
    <row r="171" spans="1:8" ht="15.6" customHeight="1" x14ac:dyDescent="0.25">
      <c r="A171" s="126"/>
      <c r="B171" s="127" t="s">
        <v>202</v>
      </c>
      <c r="C171" s="133">
        <v>4</v>
      </c>
      <c r="D171" s="133" t="s">
        <v>8</v>
      </c>
      <c r="E171" s="176">
        <v>7.9</v>
      </c>
      <c r="F171" s="129">
        <f t="shared" ref="F171:F173" si="15">SUM(C171*E171)</f>
        <v>31.6</v>
      </c>
      <c r="G171" s="129">
        <f>SUM(F171*1.23)</f>
        <v>38.868000000000002</v>
      </c>
      <c r="H171" s="106"/>
    </row>
    <row r="172" spans="1:8" ht="15.6" customHeight="1" x14ac:dyDescent="0.25">
      <c r="A172" s="126"/>
      <c r="B172" s="127" t="s">
        <v>203</v>
      </c>
      <c r="C172" s="133">
        <v>4</v>
      </c>
      <c r="D172" s="133" t="s">
        <v>8</v>
      </c>
      <c r="E172" s="176">
        <v>8.1</v>
      </c>
      <c r="F172" s="129">
        <f t="shared" si="15"/>
        <v>32.4</v>
      </c>
      <c r="G172" s="129">
        <f t="shared" ref="G172:G180" si="16">SUM(F172*1.23)</f>
        <v>39.851999999999997</v>
      </c>
      <c r="H172" s="106"/>
    </row>
    <row r="173" spans="1:8" ht="15.6" customHeight="1" x14ac:dyDescent="0.25">
      <c r="A173" s="126"/>
      <c r="B173" s="127" t="s">
        <v>204</v>
      </c>
      <c r="C173" s="133">
        <v>170</v>
      </c>
      <c r="D173" s="133" t="s">
        <v>91</v>
      </c>
      <c r="E173" s="176">
        <v>1.27</v>
      </c>
      <c r="F173" s="129">
        <f t="shared" si="15"/>
        <v>215.9</v>
      </c>
      <c r="G173" s="129">
        <f t="shared" si="16"/>
        <v>265.55700000000002</v>
      </c>
      <c r="H173" s="106"/>
    </row>
    <row r="174" spans="1:8" ht="15.6" customHeight="1" x14ac:dyDescent="0.25">
      <c r="A174" s="126"/>
      <c r="B174" s="167" t="s">
        <v>100</v>
      </c>
      <c r="C174" s="133"/>
      <c r="D174" s="133"/>
      <c r="E174" s="176"/>
      <c r="F174" s="129"/>
      <c r="G174" s="129"/>
      <c r="H174" s="106"/>
    </row>
    <row r="175" spans="1:8" ht="15.6" customHeight="1" x14ac:dyDescent="0.25">
      <c r="A175" s="126"/>
      <c r="B175" s="127" t="s">
        <v>152</v>
      </c>
      <c r="C175" s="133">
        <v>4</v>
      </c>
      <c r="D175" s="133" t="s">
        <v>8</v>
      </c>
      <c r="E175" s="176">
        <v>120</v>
      </c>
      <c r="F175" s="129">
        <f t="shared" ref="F175:F179" si="17">SUM(C175*E175)</f>
        <v>480</v>
      </c>
      <c r="G175" s="129">
        <f t="shared" si="16"/>
        <v>590.4</v>
      </c>
      <c r="H175" s="106"/>
    </row>
    <row r="176" spans="1:8" x14ac:dyDescent="0.25">
      <c r="A176" s="126"/>
      <c r="B176" s="127" t="s">
        <v>273</v>
      </c>
      <c r="C176" s="133">
        <v>4</v>
      </c>
      <c r="D176" s="133" t="s">
        <v>8</v>
      </c>
      <c r="E176" s="176">
        <v>200</v>
      </c>
      <c r="F176" s="129">
        <f t="shared" si="17"/>
        <v>800</v>
      </c>
      <c r="G176" s="129">
        <f t="shared" si="16"/>
        <v>984</v>
      </c>
      <c r="H176" s="106"/>
    </row>
    <row r="177" spans="1:10" ht="15.6" customHeight="1" x14ac:dyDescent="0.25">
      <c r="A177" s="126"/>
      <c r="B177" s="127" t="s">
        <v>205</v>
      </c>
      <c r="C177" s="133">
        <v>1</v>
      </c>
      <c r="D177" s="133" t="s">
        <v>8</v>
      </c>
      <c r="E177" s="177">
        <v>400</v>
      </c>
      <c r="F177" s="129">
        <f t="shared" si="17"/>
        <v>400</v>
      </c>
      <c r="G177" s="129">
        <f t="shared" si="16"/>
        <v>492</v>
      </c>
      <c r="H177" s="106"/>
    </row>
    <row r="178" spans="1:10" ht="15.6" customHeight="1" x14ac:dyDescent="0.25">
      <c r="A178" s="126"/>
      <c r="B178" s="127" t="s">
        <v>208</v>
      </c>
      <c r="C178" s="133">
        <v>1</v>
      </c>
      <c r="D178" s="133" t="s">
        <v>98</v>
      </c>
      <c r="E178" s="138">
        <v>600</v>
      </c>
      <c r="F178" s="129">
        <f t="shared" si="17"/>
        <v>600</v>
      </c>
      <c r="G178" s="129">
        <f t="shared" si="16"/>
        <v>738</v>
      </c>
      <c r="H178" s="106"/>
      <c r="J178" s="7"/>
    </row>
    <row r="179" spans="1:10" ht="15.6" customHeight="1" x14ac:dyDescent="0.25">
      <c r="A179" s="126"/>
      <c r="B179" s="127" t="s">
        <v>130</v>
      </c>
      <c r="C179" s="133">
        <v>1</v>
      </c>
      <c r="D179" s="133" t="s">
        <v>98</v>
      </c>
      <c r="E179" s="138">
        <v>2000</v>
      </c>
      <c r="F179" s="129">
        <f t="shared" si="17"/>
        <v>2000</v>
      </c>
      <c r="G179" s="129">
        <f t="shared" si="16"/>
        <v>2460</v>
      </c>
      <c r="H179" s="106"/>
      <c r="J179" s="7"/>
    </row>
    <row r="180" spans="1:10" ht="30" customHeight="1" x14ac:dyDescent="0.25">
      <c r="A180" s="188" t="s">
        <v>96</v>
      </c>
      <c r="B180" s="188"/>
      <c r="C180" s="188"/>
      <c r="D180" s="188"/>
      <c r="E180" s="188"/>
      <c r="F180" s="135">
        <f>SUM(F161:F179)</f>
        <v>5249.9</v>
      </c>
      <c r="G180" s="134">
        <f t="shared" si="16"/>
        <v>6457.3769999999995</v>
      </c>
      <c r="H180" s="107"/>
      <c r="I180" s="103"/>
    </row>
    <row r="181" spans="1:10" ht="38.1" customHeight="1" x14ac:dyDescent="0.25">
      <c r="A181" s="189" t="s">
        <v>108</v>
      </c>
      <c r="B181" s="189"/>
      <c r="C181" s="133"/>
      <c r="D181" s="126"/>
      <c r="E181" s="128"/>
      <c r="F181" s="129"/>
      <c r="G181" s="129"/>
    </row>
    <row r="182" spans="1:10" ht="15.6" customHeight="1" x14ac:dyDescent="0.25">
      <c r="A182" s="126"/>
      <c r="B182" s="127" t="s">
        <v>102</v>
      </c>
      <c r="C182" s="126">
        <v>1</v>
      </c>
      <c r="D182" s="126" t="s">
        <v>98</v>
      </c>
      <c r="E182" s="128"/>
      <c r="F182" s="129">
        <f t="shared" ref="F182" si="18">SUM(C182*E182)</f>
        <v>0</v>
      </c>
      <c r="G182" s="129">
        <f t="shared" ref="G182" si="19">SUM(F182*1.2)</f>
        <v>0</v>
      </c>
      <c r="H182" s="106"/>
    </row>
    <row r="183" spans="1:10" ht="29.1" customHeight="1" x14ac:dyDescent="0.25">
      <c r="A183" s="188" t="s">
        <v>134</v>
      </c>
      <c r="B183" s="188"/>
      <c r="C183" s="188"/>
      <c r="D183" s="188"/>
      <c r="E183" s="188"/>
      <c r="F183" s="135">
        <f>SUM(F182)</f>
        <v>0</v>
      </c>
      <c r="G183" s="135">
        <f>SUM(F183*1.2)</f>
        <v>0</v>
      </c>
      <c r="H183" s="107"/>
      <c r="I183" s="103"/>
    </row>
    <row r="184" spans="1:10" ht="49.35" customHeight="1" x14ac:dyDescent="0.25">
      <c r="A184" s="187" t="s">
        <v>127</v>
      </c>
      <c r="B184" s="187"/>
      <c r="C184" s="187"/>
      <c r="D184" s="187"/>
      <c r="E184" s="187"/>
      <c r="F184" s="139">
        <f>SUM(F11+F38+F51+F67+F79+F92+F118+F159+F180+F183)</f>
        <v>101435.82179999999</v>
      </c>
      <c r="G184" s="140">
        <f>SUM(F184*1.23)</f>
        <v>124766.06081399998</v>
      </c>
      <c r="I184" s="104"/>
    </row>
    <row r="185" spans="1:10" x14ac:dyDescent="0.25">
      <c r="A185" s="120"/>
      <c r="B185" s="144"/>
      <c r="C185" s="141"/>
      <c r="D185" s="141"/>
      <c r="E185" s="142"/>
      <c r="F185" s="143"/>
      <c r="G185" s="143"/>
    </row>
    <row r="186" spans="1:10" x14ac:dyDescent="0.25">
      <c r="A186" s="120"/>
      <c r="B186" s="144" t="s">
        <v>153</v>
      </c>
      <c r="C186" s="141"/>
      <c r="D186" s="141"/>
      <c r="E186" s="142"/>
      <c r="F186" s="143"/>
      <c r="G186" s="143"/>
    </row>
    <row r="187" spans="1:10" x14ac:dyDescent="0.25">
      <c r="A187" s="120"/>
      <c r="B187" s="145"/>
      <c r="C187" s="141"/>
      <c r="D187" s="141"/>
      <c r="E187" s="142"/>
      <c r="F187" s="143"/>
      <c r="G187" s="143"/>
    </row>
    <row r="188" spans="1:10" x14ac:dyDescent="0.25">
      <c r="A188" s="120"/>
      <c r="B188" s="145"/>
      <c r="C188" s="141"/>
      <c r="D188" s="141"/>
      <c r="E188" s="142"/>
      <c r="F188" s="143"/>
      <c r="G188" s="143"/>
    </row>
    <row r="189" spans="1:10" x14ac:dyDescent="0.25">
      <c r="A189" s="120"/>
      <c r="B189" s="122"/>
      <c r="C189" s="141"/>
      <c r="D189" s="141"/>
      <c r="E189" s="142"/>
      <c r="F189" s="143"/>
      <c r="G189" s="143"/>
    </row>
  </sheetData>
  <mergeCells count="21">
    <mergeCell ref="A52:G52"/>
    <mergeCell ref="A67:E67"/>
    <mergeCell ref="A68:G68"/>
    <mergeCell ref="A79:E79"/>
    <mergeCell ref="A160:G160"/>
    <mergeCell ref="A180:E180"/>
    <mergeCell ref="A181:B181"/>
    <mergeCell ref="A184:E184"/>
    <mergeCell ref="A80:G80"/>
    <mergeCell ref="A183:E183"/>
    <mergeCell ref="A92:E92"/>
    <mergeCell ref="A93:G93"/>
    <mergeCell ref="A118:E118"/>
    <mergeCell ref="A119:G119"/>
    <mergeCell ref="A159:E159"/>
    <mergeCell ref="A11:E11"/>
    <mergeCell ref="A12:G12"/>
    <mergeCell ref="A39:G39"/>
    <mergeCell ref="A51:E51"/>
    <mergeCell ref="A13:G13"/>
    <mergeCell ref="A38:E38"/>
  </mergeCells>
  <phoneticPr fontId="35" type="noConversion"/>
  <conditionalFormatting sqref="E9:E11">
    <cfRule type="cellIs" dxfId="13" priority="98" stopIfTrue="1" operator="greaterThan">
      <formula>0</formula>
    </cfRule>
  </conditionalFormatting>
  <conditionalFormatting sqref="E14:E37">
    <cfRule type="cellIs" dxfId="12" priority="9" stopIfTrue="1" operator="greaterThan">
      <formula>0</formula>
    </cfRule>
  </conditionalFormatting>
  <conditionalFormatting sqref="E41:E43">
    <cfRule type="cellIs" dxfId="11" priority="50" stopIfTrue="1" operator="greaterThan">
      <formula>0</formula>
    </cfRule>
  </conditionalFormatting>
  <conditionalFormatting sqref="E45:E50">
    <cfRule type="cellIs" dxfId="10" priority="52" stopIfTrue="1" operator="greaterThan">
      <formula>0</formula>
    </cfRule>
  </conditionalFormatting>
  <conditionalFormatting sqref="E58:E63">
    <cfRule type="cellIs" dxfId="9" priority="4" stopIfTrue="1" operator="greaterThan">
      <formula>0</formula>
    </cfRule>
  </conditionalFormatting>
  <conditionalFormatting sqref="E65:E66">
    <cfRule type="cellIs" dxfId="8" priority="5" stopIfTrue="1" operator="greaterThan">
      <formula>0</formula>
    </cfRule>
  </conditionalFormatting>
  <conditionalFormatting sqref="E70:E78">
    <cfRule type="cellIs" dxfId="7" priority="1" stopIfTrue="1" operator="greaterThan">
      <formula>0</formula>
    </cfRule>
  </conditionalFormatting>
  <conditionalFormatting sqref="E92">
    <cfRule type="cellIs" dxfId="6" priority="15" stopIfTrue="1" operator="greaterThan">
      <formula>0</formula>
    </cfRule>
  </conditionalFormatting>
  <conditionalFormatting sqref="E120:E180">
    <cfRule type="cellIs" dxfId="5" priority="16" stopIfTrue="1" operator="greaterThan">
      <formula>0</formula>
    </cfRule>
  </conditionalFormatting>
  <conditionalFormatting sqref="E182:E183">
    <cfRule type="cellIs" dxfId="4" priority="14" stopIfTrue="1" operator="greaterThan">
      <formula>0</formula>
    </cfRule>
  </conditionalFormatting>
  <conditionalFormatting sqref="E1:F8 I4:J8 M4:M8">
    <cfRule type="cellIs" dxfId="3" priority="13" stopIfTrue="1" operator="greaterThan">
      <formula>0</formula>
    </cfRule>
  </conditionalFormatting>
  <conditionalFormatting sqref="I2 G3:G5">
    <cfRule type="cellIs" dxfId="2" priority="314" stopIfTrue="1" operator="greaterThan">
      <formula>0</formula>
    </cfRule>
  </conditionalFormatting>
  <conditionalFormatting sqref="I14:I36">
    <cfRule type="cellIs" dxfId="1" priority="6" stopIfTrue="1" operator="greaterThan">
      <formula>0</formula>
    </cfRule>
  </conditionalFormatting>
  <conditionalFormatting sqref="I70:I78">
    <cfRule type="cellIs" dxfId="0" priority="3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2025-01-17T07:14:16Z</dcterms:modified>
</cp:coreProperties>
</file>